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5255" windowHeight="7935" tabRatio="645"/>
  </bookViews>
  <sheets>
    <sheet name="Introduction" sheetId="5" r:id="rId1"/>
    <sheet name="Instructions" sheetId="6" r:id="rId2"/>
    <sheet name="Audit Tool" sheetId="3" r:id="rId3"/>
    <sheet name="Summary" sheetId="9" r:id="rId4"/>
    <sheet name="Recommendations" sheetId="4" r:id="rId5"/>
    <sheet name="Sheet7" sheetId="7" state="hidden" r:id="rId6"/>
    <sheet name="Definitions" sheetId="8" r:id="rId7"/>
  </sheets>
  <definedNames>
    <definedName name="Answer1">Sheet7!$A$2:$A$3</definedName>
    <definedName name="Answer10">Sheet7!$E$11:$E$12</definedName>
    <definedName name="Answer11">Sheet7!$G$11:$G$13</definedName>
    <definedName name="Answer12">Sheet7!$J$11:$J$13</definedName>
    <definedName name="Answer13">Sheet7!$L$11:$L$13</definedName>
    <definedName name="Answer2">Sheet7!$C$2:$C$3</definedName>
    <definedName name="Answer3">Sheet7!$E$2:$E$3</definedName>
    <definedName name="Answer4">Sheet7!$G$2:$G$7</definedName>
    <definedName name="Answer5">Sheet7!$I$2:$I$9</definedName>
    <definedName name="Answer6">Sheet7!$K$2:$K$6</definedName>
    <definedName name="Answer7">Sheet7!$M$2:$M$3</definedName>
    <definedName name="Answer8">Sheet7!$A$11:$A$12</definedName>
    <definedName name="Answer9">Sheet7!$C$11:$C$12</definedName>
    <definedName name="Asnwer10">#REF!</definedName>
  </definedNames>
  <calcPr calcId="124519"/>
</workbook>
</file>

<file path=xl/calcChain.xml><?xml version="1.0" encoding="utf-8"?>
<calcChain xmlns="http://schemas.openxmlformats.org/spreadsheetml/2006/main">
  <c r="V17" i="3"/>
  <c r="Z17"/>
  <c r="Z21" s="1"/>
  <c r="AB17"/>
  <c r="AB25" s="1"/>
  <c r="AD17"/>
  <c r="AF17"/>
  <c r="AF28" s="1"/>
  <c r="AG17"/>
  <c r="AG25" s="1"/>
  <c r="AJ16"/>
  <c r="AJ21" s="1"/>
  <c r="AJ17"/>
  <c r="AM17"/>
  <c r="AM21" s="1"/>
  <c r="AP17"/>
  <c r="AP29" s="1"/>
  <c r="AQ17"/>
  <c r="AQ28" s="1"/>
  <c r="AR16"/>
  <c r="AS16"/>
  <c r="AU16"/>
  <c r="AU17"/>
  <c r="AW16"/>
  <c r="AW29" s="1"/>
  <c r="AX16"/>
  <c r="AX25" s="1"/>
  <c r="AW17"/>
  <c r="AX17"/>
  <c r="BA17"/>
  <c r="BB17"/>
  <c r="BB29" s="1"/>
  <c r="BC17"/>
  <c r="BC25" s="1"/>
  <c r="BD17"/>
  <c r="BD29" s="1"/>
  <c r="AX21"/>
  <c r="AX19"/>
  <c r="AJ19"/>
  <c r="BD28"/>
  <c r="BD25"/>
  <c r="BD21"/>
  <c r="BD19"/>
  <c r="BC29"/>
  <c r="BC28"/>
  <c r="BC24" s="1"/>
  <c r="BC21"/>
  <c r="BC19"/>
  <c r="BB25"/>
  <c r="BA29"/>
  <c r="BA28"/>
  <c r="BA24" s="1"/>
  <c r="BA25"/>
  <c r="BA21"/>
  <c r="BA19"/>
  <c r="AZ29"/>
  <c r="AZ24" s="1"/>
  <c r="AZ28"/>
  <c r="AZ25"/>
  <c r="AZ21"/>
  <c r="AZ19"/>
  <c r="AZ26" s="1"/>
  <c r="AY29"/>
  <c r="AY24" s="1"/>
  <c r="AY28"/>
  <c r="AY25"/>
  <c r="AY21"/>
  <c r="AY19"/>
  <c r="AY26" s="1"/>
  <c r="AX29"/>
  <c r="AX24" s="1"/>
  <c r="AX28"/>
  <c r="AW28"/>
  <c r="AW19"/>
  <c r="AV29"/>
  <c r="AV28"/>
  <c r="AV24" s="1"/>
  <c r="AV25"/>
  <c r="AV21"/>
  <c r="AV19"/>
  <c r="AT29"/>
  <c r="AT28"/>
  <c r="AT24" s="1"/>
  <c r="AT25"/>
  <c r="AT21"/>
  <c r="AT19"/>
  <c r="AQ25"/>
  <c r="AQ21"/>
  <c r="AP28"/>
  <c r="AP19"/>
  <c r="AO29"/>
  <c r="AO28"/>
  <c r="AO25"/>
  <c r="AO21"/>
  <c r="AO19"/>
  <c r="AM19"/>
  <c r="AL29"/>
  <c r="AL24" s="1"/>
  <c r="AL28"/>
  <c r="AL25"/>
  <c r="AL21"/>
  <c r="AL19"/>
  <c r="AK29"/>
  <c r="AK28"/>
  <c r="AK24" s="1"/>
  <c r="AK25"/>
  <c r="AK21"/>
  <c r="AK19"/>
  <c r="AJ28"/>
  <c r="AI29"/>
  <c r="AI28"/>
  <c r="AI25"/>
  <c r="AI24"/>
  <c r="AI21"/>
  <c r="AI19"/>
  <c r="AH29"/>
  <c r="AH28"/>
  <c r="AH25"/>
  <c r="AH21"/>
  <c r="AH19"/>
  <c r="AG29"/>
  <c r="AG28"/>
  <c r="AG24" s="1"/>
  <c r="AG21"/>
  <c r="AG19"/>
  <c r="AF25"/>
  <c r="AE29"/>
  <c r="AE28"/>
  <c r="AE24" s="1"/>
  <c r="AE25"/>
  <c r="AE21"/>
  <c r="AE19"/>
  <c r="AD29"/>
  <c r="AD28"/>
  <c r="AD25"/>
  <c r="AD24"/>
  <c r="AD21"/>
  <c r="AD19"/>
  <c r="AB29"/>
  <c r="AB21"/>
  <c r="AA29"/>
  <c r="AA28"/>
  <c r="AA25"/>
  <c r="AA21"/>
  <c r="AA19"/>
  <c r="Z29"/>
  <c r="Z19"/>
  <c r="Y29"/>
  <c r="Y24" s="1"/>
  <c r="Y28"/>
  <c r="Y25"/>
  <c r="Y21"/>
  <c r="Y19"/>
  <c r="X29"/>
  <c r="X28"/>
  <c r="X24" s="1"/>
  <c r="X25"/>
  <c r="X21"/>
  <c r="X19"/>
  <c r="X23" s="1"/>
  <c r="X20" s="1"/>
  <c r="W29"/>
  <c r="W24" s="1"/>
  <c r="W28"/>
  <c r="W25"/>
  <c r="W21"/>
  <c r="W19"/>
  <c r="W26" s="1"/>
  <c r="V29"/>
  <c r="V28"/>
  <c r="V24" s="1"/>
  <c r="V25"/>
  <c r="V21"/>
  <c r="V19"/>
  <c r="U29"/>
  <c r="U28"/>
  <c r="U24" s="1"/>
  <c r="U25"/>
  <c r="U21"/>
  <c r="U19"/>
  <c r="T29"/>
  <c r="T28"/>
  <c r="T25"/>
  <c r="T21"/>
  <c r="T19"/>
  <c r="S29"/>
  <c r="S28"/>
  <c r="S25"/>
  <c r="S24"/>
  <c r="S21"/>
  <c r="S19"/>
  <c r="R29"/>
  <c r="R28"/>
  <c r="R25"/>
  <c r="R21"/>
  <c r="R19"/>
  <c r="Q29"/>
  <c r="Q28"/>
  <c r="Q25"/>
  <c r="Q21"/>
  <c r="Q19"/>
  <c r="P29"/>
  <c r="P28"/>
  <c r="P24" s="1"/>
  <c r="P25"/>
  <c r="P21"/>
  <c r="P19"/>
  <c r="O29"/>
  <c r="O28"/>
  <c r="O25"/>
  <c r="O21"/>
  <c r="O19"/>
  <c r="N29"/>
  <c r="N28"/>
  <c r="N25"/>
  <c r="N24"/>
  <c r="N21"/>
  <c r="N19"/>
  <c r="M29"/>
  <c r="M28"/>
  <c r="M25"/>
  <c r="M21"/>
  <c r="M19"/>
  <c r="L29"/>
  <c r="L24" s="1"/>
  <c r="L28"/>
  <c r="L25"/>
  <c r="L21"/>
  <c r="L19"/>
  <c r="L23" s="1"/>
  <c r="K29"/>
  <c r="K28"/>
  <c r="K24" s="1"/>
  <c r="K25"/>
  <c r="K21"/>
  <c r="K19"/>
  <c r="J29"/>
  <c r="J24" s="1"/>
  <c r="J28"/>
  <c r="J25"/>
  <c r="J21"/>
  <c r="J19"/>
  <c r="BA8"/>
  <c r="BA9"/>
  <c r="BA10"/>
  <c r="AJ8"/>
  <c r="AF21" l="1"/>
  <c r="Z25"/>
  <c r="Z26" s="1"/>
  <c r="Z30" s="1"/>
  <c r="AB19"/>
  <c r="AB28"/>
  <c r="AB24" s="1"/>
  <c r="AF19"/>
  <c r="AF23" s="1"/>
  <c r="AF29"/>
  <c r="AF24" s="1"/>
  <c r="AF26" s="1"/>
  <c r="AF30" s="1"/>
  <c r="AC17"/>
  <c r="Z28"/>
  <c r="Z24" s="1"/>
  <c r="AJ25"/>
  <c r="AJ29"/>
  <c r="AJ24" s="1"/>
  <c r="AJ26" s="1"/>
  <c r="AM29"/>
  <c r="AM28"/>
  <c r="AM24" s="1"/>
  <c r="AM26" s="1"/>
  <c r="AN17"/>
  <c r="AM25"/>
  <c r="AP24"/>
  <c r="AR17"/>
  <c r="AP25"/>
  <c r="AQ19"/>
  <c r="AQ29"/>
  <c r="AQ24" s="1"/>
  <c r="AS17"/>
  <c r="AP21"/>
  <c r="AP23" s="1"/>
  <c r="AW24"/>
  <c r="AW26" s="1"/>
  <c r="AW30" s="1"/>
  <c r="AW25"/>
  <c r="AW21"/>
  <c r="BB21"/>
  <c r="BB28"/>
  <c r="BB24" s="1"/>
  <c r="BB26" s="1"/>
  <c r="BB30" s="1"/>
  <c r="BD24"/>
  <c r="BD26" s="1"/>
  <c r="BB19"/>
  <c r="BB23" s="1"/>
  <c r="BC26"/>
  <c r="BC30" s="1"/>
  <c r="BA26"/>
  <c r="AX26"/>
  <c r="AV26"/>
  <c r="AT26"/>
  <c r="AQ26"/>
  <c r="AQ30" s="1"/>
  <c r="AO26"/>
  <c r="AO24"/>
  <c r="AK26"/>
  <c r="AK30" s="1"/>
  <c r="AI26"/>
  <c r="AH26"/>
  <c r="AH24"/>
  <c r="AG26"/>
  <c r="AG30" s="1"/>
  <c r="AE26"/>
  <c r="AD26"/>
  <c r="AB26"/>
  <c r="AB30" s="1"/>
  <c r="AB23"/>
  <c r="AB20" s="1"/>
  <c r="AA26"/>
  <c r="AA24"/>
  <c r="Z23"/>
  <c r="Z20" s="1"/>
  <c r="Y26"/>
  <c r="X26"/>
  <c r="V26"/>
  <c r="U23"/>
  <c r="U20" s="1"/>
  <c r="U26"/>
  <c r="T24"/>
  <c r="T26" s="1"/>
  <c r="T30" s="1"/>
  <c r="S26"/>
  <c r="S30" s="1"/>
  <c r="R24"/>
  <c r="R26" s="1"/>
  <c r="Q24"/>
  <c r="Q26" s="1"/>
  <c r="P26"/>
  <c r="O24"/>
  <c r="O26" s="1"/>
  <c r="N26"/>
  <c r="M24"/>
  <c r="M26" s="1"/>
  <c r="M30" s="1"/>
  <c r="L26"/>
  <c r="K26"/>
  <c r="J26"/>
  <c r="AL26"/>
  <c r="BD23"/>
  <c r="BD20" s="1"/>
  <c r="BC23"/>
  <c r="BC22" s="1"/>
  <c r="BA20"/>
  <c r="BA23"/>
  <c r="BA22" s="1"/>
  <c r="AZ30"/>
  <c r="AZ23"/>
  <c r="AZ20" s="1"/>
  <c r="AY30"/>
  <c r="AY23"/>
  <c r="AY20" s="1"/>
  <c r="AX23"/>
  <c r="AX20" s="1"/>
  <c r="AW23"/>
  <c r="AW22" s="1"/>
  <c r="AV20"/>
  <c r="AV23"/>
  <c r="AV22" s="1"/>
  <c r="AT23"/>
  <c r="AT22" s="1"/>
  <c r="AQ23"/>
  <c r="AQ20" s="1"/>
  <c r="AO23"/>
  <c r="AM23"/>
  <c r="AL23"/>
  <c r="AK23"/>
  <c r="AK20" s="1"/>
  <c r="AJ23"/>
  <c r="AJ20" s="1"/>
  <c r="AI22"/>
  <c r="AI23"/>
  <c r="AI20" s="1"/>
  <c r="AH23"/>
  <c r="AG23"/>
  <c r="AG20" s="1"/>
  <c r="AE30"/>
  <c r="AE23"/>
  <c r="AE20" s="1"/>
  <c r="AD23"/>
  <c r="AD20" s="1"/>
  <c r="AD30" s="1"/>
  <c r="AA23"/>
  <c r="Y23"/>
  <c r="X30"/>
  <c r="X22"/>
  <c r="W23"/>
  <c r="V23"/>
  <c r="V20" s="1"/>
  <c r="V30" s="1"/>
  <c r="U30"/>
  <c r="T23"/>
  <c r="T20" s="1"/>
  <c r="S22"/>
  <c r="S20"/>
  <c r="S23"/>
  <c r="R22"/>
  <c r="R23"/>
  <c r="R20" s="1"/>
  <c r="Q23"/>
  <c r="Q20" s="1"/>
  <c r="P23"/>
  <c r="O22"/>
  <c r="O23"/>
  <c r="O20" s="1"/>
  <c r="N30"/>
  <c r="N23"/>
  <c r="N20" s="1"/>
  <c r="M23"/>
  <c r="M20" s="1"/>
  <c r="L20"/>
  <c r="L30" s="1"/>
  <c r="L22"/>
  <c r="K23"/>
  <c r="J23"/>
  <c r="I29"/>
  <c r="I28"/>
  <c r="I25"/>
  <c r="I21"/>
  <c r="I19"/>
  <c r="Z8"/>
  <c r="AB8"/>
  <c r="AC8" s="1"/>
  <c r="AD8"/>
  <c r="AF20" l="1"/>
  <c r="AF22"/>
  <c r="AC29"/>
  <c r="AC21"/>
  <c r="AC28"/>
  <c r="AC25"/>
  <c r="AC19"/>
  <c r="AD22"/>
  <c r="AN29"/>
  <c r="AN19"/>
  <c r="AN25"/>
  <c r="AN21"/>
  <c r="AN28"/>
  <c r="AP22"/>
  <c r="AP20"/>
  <c r="AP30" s="1"/>
  <c r="AP26"/>
  <c r="AW20"/>
  <c r="BB22"/>
  <c r="BB20"/>
  <c r="BD30"/>
  <c r="BC20"/>
  <c r="BA30"/>
  <c r="AY22"/>
  <c r="AX30"/>
  <c r="AV30"/>
  <c r="AT20"/>
  <c r="AT30" s="1"/>
  <c r="AQ22"/>
  <c r="AK22"/>
  <c r="AI30"/>
  <c r="AG22"/>
  <c r="AE22"/>
  <c r="AB22"/>
  <c r="Z22"/>
  <c r="U22"/>
  <c r="T22"/>
  <c r="R30"/>
  <c r="Q30"/>
  <c r="O30"/>
  <c r="N22"/>
  <c r="M22"/>
  <c r="I23"/>
  <c r="I20" s="1"/>
  <c r="AX22"/>
  <c r="AJ30"/>
  <c r="AJ22"/>
  <c r="BD22"/>
  <c r="AZ22"/>
  <c r="AO22"/>
  <c r="AO20"/>
  <c r="AO30" s="1"/>
  <c r="AM22"/>
  <c r="AM20"/>
  <c r="AM30" s="1"/>
  <c r="AL22"/>
  <c r="AL20"/>
  <c r="AL30" s="1"/>
  <c r="AH20"/>
  <c r="AH30" s="1"/>
  <c r="AH22"/>
  <c r="AA22"/>
  <c r="AA20"/>
  <c r="AA30" s="1"/>
  <c r="Y22"/>
  <c r="Y20"/>
  <c r="Y30" s="1"/>
  <c r="W22"/>
  <c r="W20"/>
  <c r="W30" s="1"/>
  <c r="V22"/>
  <c r="Q22"/>
  <c r="P22"/>
  <c r="P20"/>
  <c r="P30" s="1"/>
  <c r="K20"/>
  <c r="K30" s="1"/>
  <c r="K22"/>
  <c r="J22"/>
  <c r="J20"/>
  <c r="J30" s="1"/>
  <c r="I24"/>
  <c r="I22"/>
  <c r="Z9"/>
  <c r="V8"/>
  <c r="AG8"/>
  <c r="AF8"/>
  <c r="AJ9"/>
  <c r="AM8"/>
  <c r="AN8" s="1"/>
  <c r="AP8"/>
  <c r="AR8" s="1"/>
  <c r="AQ8"/>
  <c r="AS8" s="1"/>
  <c r="AQ9"/>
  <c r="AU8"/>
  <c r="AW8"/>
  <c r="AX8"/>
  <c r="AX9"/>
  <c r="BB8"/>
  <c r="BC8"/>
  <c r="BD8"/>
  <c r="AC26" l="1"/>
  <c r="AC23"/>
  <c r="AC20" s="1"/>
  <c r="AC24"/>
  <c r="AN22"/>
  <c r="AN23"/>
  <c r="AN20" s="1"/>
  <c r="AN24"/>
  <c r="AN26" s="1"/>
  <c r="I26"/>
  <c r="I30" s="1"/>
  <c r="AC30" l="1"/>
  <c r="AC22"/>
  <c r="AN30"/>
  <c r="Z10"/>
  <c r="Z11"/>
  <c r="Z12"/>
  <c r="Z13"/>
  <c r="Z14"/>
  <c r="Z15"/>
  <c r="Z16"/>
  <c r="AP9" l="1"/>
  <c r="V10"/>
  <c r="V12"/>
  <c r="AF9"/>
  <c r="AF10"/>
  <c r="V9"/>
  <c r="V11"/>
  <c r="AC12" i="9" l="1"/>
  <c r="AC19" s="1"/>
  <c r="K12"/>
  <c r="K19" s="1"/>
  <c r="W12" l="1"/>
  <c r="W19" s="1"/>
  <c r="V12"/>
  <c r="V19" s="1"/>
  <c r="X14"/>
  <c r="X12"/>
  <c r="X19" s="1"/>
  <c r="J12" l="1"/>
  <c r="J19" s="1"/>
  <c r="L12"/>
  <c r="L19" s="1"/>
  <c r="S12" l="1"/>
  <c r="S19" s="1"/>
  <c r="T13" l="1"/>
  <c r="P15"/>
  <c r="N12" l="1"/>
  <c r="N19" s="1"/>
  <c r="O12"/>
  <c r="O19" s="1"/>
  <c r="L13"/>
  <c r="N13"/>
  <c r="P12"/>
  <c r="P19" s="1"/>
  <c r="P14"/>
  <c r="P13"/>
  <c r="T12"/>
  <c r="T19" s="1"/>
  <c r="Q12" l="1"/>
  <c r="Q19" s="1"/>
  <c r="BD9" i="3"/>
  <c r="BD10"/>
  <c r="BD11"/>
  <c r="BD12"/>
  <c r="BD13"/>
  <c r="BD14"/>
  <c r="BD15"/>
  <c r="BD16"/>
  <c r="BC9"/>
  <c r="BC10"/>
  <c r="BC11"/>
  <c r="BC12"/>
  <c r="BC13"/>
  <c r="BC14"/>
  <c r="BC15"/>
  <c r="BC16"/>
  <c r="BB9"/>
  <c r="BB10"/>
  <c r="BB11"/>
  <c r="BB12"/>
  <c r="BB13"/>
  <c r="BB14"/>
  <c r="BB15"/>
  <c r="BB16"/>
  <c r="BA11"/>
  <c r="BA12"/>
  <c r="BA13"/>
  <c r="BA14"/>
  <c r="BA15"/>
  <c r="BA16"/>
  <c r="AU9"/>
  <c r="AU10"/>
  <c r="AU11"/>
  <c r="AU12"/>
  <c r="AU13"/>
  <c r="AU14"/>
  <c r="AU15"/>
  <c r="AX10"/>
  <c r="AX11"/>
  <c r="AX12"/>
  <c r="AX13"/>
  <c r="AX14"/>
  <c r="AX15"/>
  <c r="AW9"/>
  <c r="AW10"/>
  <c r="AW11"/>
  <c r="AW12"/>
  <c r="AW13"/>
  <c r="AW14"/>
  <c r="AW15"/>
  <c r="AS9"/>
  <c r="AQ10"/>
  <c r="AS10" s="1"/>
  <c r="AQ11"/>
  <c r="AS11" s="1"/>
  <c r="AQ12"/>
  <c r="AS12" s="1"/>
  <c r="AQ13"/>
  <c r="AS13" s="1"/>
  <c r="AQ14"/>
  <c r="AS14" s="1"/>
  <c r="AQ15"/>
  <c r="AS15" s="1"/>
  <c r="AQ16"/>
  <c r="AR9"/>
  <c r="AP10"/>
  <c r="AR10" s="1"/>
  <c r="AP11"/>
  <c r="AR11" s="1"/>
  <c r="AP12"/>
  <c r="AR12" s="1"/>
  <c r="AP13"/>
  <c r="AR13" s="1"/>
  <c r="AP14"/>
  <c r="AR14" s="1"/>
  <c r="AP15"/>
  <c r="AR15" s="1"/>
  <c r="AP16"/>
  <c r="AM9"/>
  <c r="AN9" s="1"/>
  <c r="AM10"/>
  <c r="AN10" s="1"/>
  <c r="AM11"/>
  <c r="AN11" s="1"/>
  <c r="AM12"/>
  <c r="AN12" s="1"/>
  <c r="AM13"/>
  <c r="AN13" s="1"/>
  <c r="AM14"/>
  <c r="AN14" s="1"/>
  <c r="AM15"/>
  <c r="AN15" s="1"/>
  <c r="AM16"/>
  <c r="AN16" s="1"/>
  <c r="AJ10"/>
  <c r="AJ11"/>
  <c r="AJ12"/>
  <c r="AJ13"/>
  <c r="AJ14"/>
  <c r="AJ15"/>
  <c r="AG9"/>
  <c r="AG10"/>
  <c r="AG11"/>
  <c r="AG12"/>
  <c r="AG13"/>
  <c r="AG14"/>
  <c r="AG15"/>
  <c r="AG16"/>
  <c r="AF11"/>
  <c r="AF12"/>
  <c r="AF13"/>
  <c r="AF14"/>
  <c r="AF15"/>
  <c r="AF16"/>
  <c r="AD9"/>
  <c r="AD10"/>
  <c r="AD11"/>
  <c r="AD12"/>
  <c r="AD13"/>
  <c r="AD14"/>
  <c r="AD15"/>
  <c r="AD16"/>
  <c r="AB9"/>
  <c r="AC9" s="1"/>
  <c r="AB10"/>
  <c r="AC10" s="1"/>
  <c r="AB11"/>
  <c r="AC11" s="1"/>
  <c r="AB12"/>
  <c r="AC12" s="1"/>
  <c r="AB13"/>
  <c r="AC13" s="1"/>
  <c r="AB14"/>
  <c r="AC14" s="1"/>
  <c r="AB15"/>
  <c r="AC15" s="1"/>
  <c r="AB16"/>
  <c r="AC16" s="1"/>
  <c r="V13"/>
  <c r="V14"/>
  <c r="V15"/>
  <c r="V16"/>
  <c r="AU28" l="1"/>
  <c r="AU19"/>
  <c r="AU23" s="1"/>
  <c r="AU20" s="1"/>
  <c r="AU21"/>
  <c r="AU25"/>
  <c r="AU29"/>
  <c r="AS28"/>
  <c r="AS19"/>
  <c r="AS21"/>
  <c r="AS25"/>
  <c r="AS29"/>
  <c r="AR21"/>
  <c r="AR28"/>
  <c r="AR29"/>
  <c r="AR19"/>
  <c r="AR25"/>
  <c r="Z12" i="9"/>
  <c r="Z19" s="1"/>
  <c r="AA13"/>
  <c r="U12"/>
  <c r="U19" s="1"/>
  <c r="V15"/>
  <c r="AU26" i="3" l="1"/>
  <c r="AU22"/>
  <c r="AU24"/>
  <c r="AS23"/>
  <c r="AS22" s="1"/>
  <c r="AR24"/>
  <c r="AR23"/>
  <c r="AR20" s="1"/>
  <c r="AS24"/>
  <c r="AS26" s="1"/>
  <c r="O13" i="9"/>
  <c r="AB12"/>
  <c r="AB19" s="1"/>
  <c r="AB13"/>
  <c r="AB14"/>
  <c r="X13"/>
  <c r="Z13"/>
  <c r="V14"/>
  <c r="V13"/>
  <c r="AA12"/>
  <c r="AA19" s="1"/>
  <c r="R12"/>
  <c r="R19" s="1"/>
  <c r="AR22" i="3" l="1"/>
  <c r="AU30"/>
  <c r="AD12" i="9" s="1"/>
  <c r="AD19" s="1"/>
  <c r="AR26" i="3"/>
  <c r="AR30" s="1"/>
  <c r="Y12" i="9" s="1"/>
  <c r="Y19" s="1"/>
  <c r="AS20" i="3"/>
  <c r="AS30" s="1"/>
  <c r="Y13" i="9" s="1"/>
  <c r="M12"/>
  <c r="M19" s="1"/>
</calcChain>
</file>

<file path=xl/sharedStrings.xml><?xml version="1.0" encoding="utf-8"?>
<sst xmlns="http://schemas.openxmlformats.org/spreadsheetml/2006/main" count="358" uniqueCount="312">
  <si>
    <t>Audit Toolkit</t>
  </si>
  <si>
    <t>info@ncepod.org.uk</t>
  </si>
  <si>
    <t>Please complete as many questions which are applicable to the care of the patient</t>
  </si>
  <si>
    <t>For information on the recommendation to which each question assesses please click on the         button</t>
  </si>
  <si>
    <t>Alcohol Related Liver Disease</t>
  </si>
  <si>
    <r>
      <t xml:space="preserve">Thank you for downloading the toolkit for </t>
    </r>
    <r>
      <rPr>
        <i/>
        <sz val="11"/>
        <color theme="1"/>
        <rFont val="Calibri"/>
        <family val="2"/>
        <scheme val="minor"/>
      </rPr>
      <t xml:space="preserve">'Measuring the Units'.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</si>
  <si>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</si>
  <si>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</si>
  <si>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</si>
  <si>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</si>
  <si>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</si>
  <si>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r>
      <t xml:space="preserve">This data collection tool is made up of questions which can be used to assess how well your Trust is meeting recommendations made in </t>
    </r>
    <r>
      <rPr>
        <i/>
        <sz val="11"/>
        <color theme="1"/>
        <rFont val="Calibri"/>
        <family val="2"/>
        <scheme val="minor"/>
      </rPr>
      <t>"Measuring the Units"</t>
    </r>
  </si>
  <si>
    <t>Measuring the Units</t>
  </si>
  <si>
    <t>Patient 1</t>
  </si>
  <si>
    <t>Patient 2</t>
  </si>
  <si>
    <t>Patient 3</t>
  </si>
  <si>
    <t>Patient 4</t>
  </si>
  <si>
    <t>Patient 5</t>
  </si>
  <si>
    <t>Patient 6</t>
  </si>
  <si>
    <t>Patient 7</t>
  </si>
  <si>
    <t>Patient 8</t>
  </si>
  <si>
    <t>Patient 9</t>
  </si>
  <si>
    <t>Recommendation</t>
  </si>
  <si>
    <t>Question number</t>
  </si>
  <si>
    <t>Age at time of death</t>
  </si>
  <si>
    <t>Gender</t>
  </si>
  <si>
    <t>Answer1</t>
  </si>
  <si>
    <t>Male</t>
  </si>
  <si>
    <t>Female</t>
  </si>
  <si>
    <t>Answer2</t>
  </si>
  <si>
    <t>Yes</t>
  </si>
  <si>
    <t>No</t>
  </si>
  <si>
    <t>dd/mm/yyyy</t>
  </si>
  <si>
    <t>Date of admission</t>
  </si>
  <si>
    <t>Time of admission</t>
  </si>
  <si>
    <t>hh:mm</t>
  </si>
  <si>
    <t>Was this admission:</t>
  </si>
  <si>
    <t>Answer3</t>
  </si>
  <si>
    <t>Elective</t>
  </si>
  <si>
    <t>Non-elective</t>
  </si>
  <si>
    <t>Answer4</t>
  </si>
  <si>
    <t>Via the emergency department</t>
  </si>
  <si>
    <t>Hospital transfer</t>
  </si>
  <si>
    <t>Following outpatients/telephone consultation</t>
  </si>
  <si>
    <t>Direct from GP</t>
  </si>
  <si>
    <t>Other</t>
  </si>
  <si>
    <t>Unknown</t>
  </si>
  <si>
    <t>Please see definitions</t>
  </si>
  <si>
    <t>Answer5</t>
  </si>
  <si>
    <t>Endoscopy</t>
  </si>
  <si>
    <t>Specialist surgical input</t>
  </si>
  <si>
    <t>Specialist GI/Hepatologist care</t>
  </si>
  <si>
    <t>Palliative care</t>
  </si>
  <si>
    <t>HDU or ICU bed</t>
  </si>
  <si>
    <t>Consideration for Transjugular Intrahepatic Portal Systemic Shunt (TIPS)</t>
  </si>
  <si>
    <t>Answer6</t>
  </si>
  <si>
    <t>Level 0</t>
  </si>
  <si>
    <t>Level 1</t>
  </si>
  <si>
    <t>Level 2</t>
  </si>
  <si>
    <t>Level 3</t>
  </si>
  <si>
    <t>Specialty codes</t>
  </si>
  <si>
    <t>Grade codes</t>
  </si>
  <si>
    <t>Level of care</t>
  </si>
  <si>
    <t>What was the date of the first consultant review?</t>
  </si>
  <si>
    <t>What was the time of the first consultant review?</t>
  </si>
  <si>
    <t>Answer7</t>
  </si>
  <si>
    <t>&gt;12 hours</t>
  </si>
  <si>
    <t>Was the first hepatology/gastroenterology review sufficiently prompt for the patient's condition?</t>
  </si>
  <si>
    <t>Is it documented that the patient was seen by a specialist nurse?</t>
  </si>
  <si>
    <t>15a</t>
  </si>
  <si>
    <t>Was the patient a current drinker?</t>
  </si>
  <si>
    <t>Was the patient's alcohol history adequately documented on admission?</t>
  </si>
  <si>
    <t>Was an alcohol withdrawal scale used?</t>
  </si>
  <si>
    <t>Was an assessment of the likelihood of alcohol withdrawal made?</t>
  </si>
  <si>
    <t>Was treatment given to prevent alcohol withdrawal?</t>
  </si>
  <si>
    <t>Was this appropriate?</t>
  </si>
  <si>
    <t>On presentation, did the patient have ascites?</t>
  </si>
  <si>
    <t>24a</t>
  </si>
  <si>
    <t>Which investigations were documented as being undertaken during the INITIAL ASSESSMENT?</t>
  </si>
  <si>
    <t>Blood cultures</t>
  </si>
  <si>
    <t>Urea &amp; electrolytes</t>
  </si>
  <si>
    <t>Ascitic tap</t>
  </si>
  <si>
    <t>24b</t>
  </si>
  <si>
    <t>Were urea &amp; electrolytes checked appropriately?</t>
  </si>
  <si>
    <t>Were alternative causes of liver disease adequately excluded?</t>
  </si>
  <si>
    <t>29b</t>
  </si>
  <si>
    <t>Was there any deterioriation in renal function?</t>
  </si>
  <si>
    <t>Was the patient being treated with diurectics?</t>
  </si>
  <si>
    <t>If YES, were these stopped?</t>
  </si>
  <si>
    <t>31b</t>
  </si>
  <si>
    <t>31a</t>
  </si>
  <si>
    <t>Was the patients fluid balance documented adequately?</t>
  </si>
  <si>
    <t>Was fluid management appropriate?</t>
  </si>
  <si>
    <t>Was the patient treated with sedation?</t>
  </si>
  <si>
    <t>Was this treatment appropriate?</t>
  </si>
  <si>
    <t>Was the patient treated with oral or IV thiamine?</t>
  </si>
  <si>
    <t>Were the patients nutritional needs assessed?</t>
  </si>
  <si>
    <t>If YES, how long after admission were the patients nutritional needs assessed?</t>
  </si>
  <si>
    <t>Answer8</t>
  </si>
  <si>
    <t>&gt;48 hours</t>
  </si>
  <si>
    <t>Was an appropriate nutritional plan documented?</t>
  </si>
  <si>
    <t>Did the patient require a ward transfer to a higher care area?</t>
  </si>
  <si>
    <t>If YES, did the patient receive and escalation of care to a higher care area?</t>
  </si>
  <si>
    <t>If YES, was this timely?</t>
  </si>
  <si>
    <t>Did the patient suffer a GI bleed as part of this admission?</t>
  </si>
  <si>
    <t>Please indicate which of the following were used:</t>
  </si>
  <si>
    <t>Terlipressin</t>
  </si>
  <si>
    <t>Prophylactic antibiotics</t>
  </si>
  <si>
    <t>If TERLIPRESSIN was not used, is this because it was contraindicated</t>
  </si>
  <si>
    <t>If PROPHYLACTIC ANTIBIOTICS were not used, is this because it was contraindicated</t>
  </si>
  <si>
    <t>Was death anticipated?</t>
  </si>
  <si>
    <t>If NO, was this case reported to the coroner?</t>
  </si>
  <si>
    <t>Was treatment limited or withdrawn?</t>
  </si>
  <si>
    <t>If YES, was this appropriate?</t>
  </si>
  <si>
    <t>Answer9</t>
  </si>
  <si>
    <t>Consultant</t>
  </si>
  <si>
    <t>Other grade</t>
  </si>
  <si>
    <t>Was the death discussed in an M&amp;M meeting?</t>
  </si>
  <si>
    <t>Had the patient been admitted prior to this admission in the last two years?</t>
  </si>
  <si>
    <t>THE PATIENT</t>
  </si>
  <si>
    <t>ALCOHOL HISTORY</t>
  </si>
  <si>
    <t>ALCOHOL WITHDRAWAL</t>
  </si>
  <si>
    <t>GASTROINTESTINAL BLEEDING</t>
  </si>
  <si>
    <t>DEATH</t>
  </si>
  <si>
    <t>PREVIOUS ADMISSIONS/HOSPITAL CONTACT</t>
  </si>
  <si>
    <t>RECOMMENDATIONS</t>
  </si>
  <si>
    <t>ADMISSION TO HOSPITAL</t>
  </si>
  <si>
    <t>Trusts should ensure that medical patients are reviewed by a consultant within a maximum of 12 hours of admission, as recommended by the Royal College of Physicians London acute care toolkit, Society of Acute Medicine quality standards, and previously by NCEPOD. This standard should be the subject of regular audit.</t>
  </si>
  <si>
    <t>All patients presenting with decompensated alcohol-related liver disease should have blood cultures included in their initial investigations on admission to hospital.</t>
  </si>
  <si>
    <t>All patients admitted as an emergency, regardless of specialty, should have their electrolytes checked routinely on admission and appropriately thereafter. This will help prevent the insidious and unrecognised onset of acute kidney injury</t>
  </si>
  <si>
    <t>If ascites is present in patients presenting with decompensated alcohol-related liver disease, a diagnostic ascitic tap should be performed as part of their initial assessment. Coagulopathy is not a contraindication to this procedure.</t>
  </si>
  <si>
    <t>Patients who present acutely with decompensated liver disease, and who drink alcohol at a potentially harmful level, should not be assumed to have alcohol-related liver disease. A full assessment to exclude all other potential causes of liver disease should be performed as soon as possible after admission to hospital.</t>
  </si>
  <si>
    <t>ALCOHOL HISTORY AND TREATMENT OF WITHDRAWAL</t>
  </si>
  <si>
    <t>All patients presenting to hospital services should be screened for alcohol misuse. An alcohol history indicating the number of units drunk weekly, drinking patterns, recent drinking behaviour, time of last drink, indicators of dependence and risk of withdrawal should be documented.</t>
  </si>
  <si>
    <t>As recommended by NICE, assessment tools such as the Alcohol Use Disorders Identification Test (AUDIT) and the Clinical Institute Withdrawal Assessment – Alcohol, revised (CIWA-Ar) should be readily available for use by all health care professionals who should be competent in their use.</t>
  </si>
  <si>
    <t>Alcohol withdrawal scales should be used, as suggested in NICE guidance, to guide treatment decisions to prevent the alcohol withdrawal syndrome.</t>
  </si>
  <si>
    <t>Treatment for alcohol withdrawal should be tailored to the individual patient. The presence of encephalopathy, or other features of liver disease, can make the administration of sedatives inappropriate and may indicate the need to consider transfer to a higher level of care.</t>
  </si>
  <si>
    <t>SPECIALIST REVIEW AND ONGOING CARE</t>
  </si>
  <si>
    <t>All patients admitted with decompensated alcohol related liver disease should be seen by a specialist gastroenterologist / hepatologist at the earliest opportunity after admission. This should be within 24 hours and no longer than 72 hours after admission to hospital.</t>
  </si>
  <si>
    <t>Trusts should ensure that all patients admitted with alcohol-related liver disease receive early specialist input from a gastroenterologist / hepatologist and a specialist practitioner in alcohol addiction.</t>
  </si>
  <si>
    <t>All patients with alcohol-related liver disease and a history of current alcohol intake, in excess of recommended limits, should have thiamine (oral or intravenous) administered on admission to hospital.</t>
  </si>
  <si>
    <t>In patients with decompensated alcoholrelated liver disease and deteriorating renal function, diuretics should be stopped and intravenous fluid administered to improve renal function, even if the patient has ascites and peripheral oedema.</t>
  </si>
  <si>
    <t>As for all patients, patients with alcohol related liver disease should have accurate monitoring of fluid balance. Systems to ensure accurate monitoring of fluid balance should be in place in all Trusts.</t>
  </si>
  <si>
    <t>NICE recommends that a nutritional assessment of all patients should be made within the first 48 hours of admission (CG32). This should include patients with alcohol-related liver disease.</t>
  </si>
  <si>
    <t>ENDOSCOPY AND GASTROINTESTINAL BLEEDING</t>
  </si>
  <si>
    <t>In line with NICE guidance, unless contraindicated, all patients with alcohol related liver disease, who present with gastrointestinal bleeding, should be offered antibiotics and terlipressin until the outcome of their endoscopy is known.</t>
  </si>
  <si>
    <t>ESCALATION AND TREATMENT DECISIONS</t>
  </si>
  <si>
    <t>Deterioration in renal function in patients with liver disease should not be assumed to be due to the hepatorenal syndrome, as other potential causes are often present and should be actively excluded.</t>
  </si>
  <si>
    <t>Escalation of care should be actively pursued for patients with alcohol-related liver disease, who deteriorate acutely and whose background functional status is good. There should be close liaison between the medical and critical care teams when making escalation decisions.</t>
  </si>
  <si>
    <t>When a decision is made not to escalate, or to actively withdraw treatment for a patient with alcohol-related liver disease, this decision should be made by a consultant. The decision making process should involve specialists with appropriate training to identify what interventions are likely to be of benefit to the patient. Such decisions should be discussed with the patient and the patient’s representative (if appropriate) and documented clearly. Where there is doubt or disagreement about such decisions, the opinion of a second consultant should be sought, as outlined in guidance issued by the General Medical Council.</t>
  </si>
  <si>
    <t>MISSED OPPORTUNITIES, AUTOPSY AND MORBIDITY &amp; MORTALITY MEETINGS</t>
  </si>
  <si>
    <t>All patients presenting to acute services with a history of potentially harmful drinking, should be referred to alcohol support services for a comprehensive physical and mental assessment. The referral and outcomes should be documented in the notes and communicated to the patient’s general practitioner.</t>
  </si>
  <si>
    <t>All deaths due to alcohol-related liver disease should be reviewed at a local morbidity and mortality, clinical governance meeting to ensure that lessons are learned and to give assurance that high quality care is being provided.</t>
  </si>
  <si>
    <t>Where the cause of death is unclear, or death was not anticipated, this should be discussed with the coroner.</t>
  </si>
  <si>
    <t>Surgical</t>
  </si>
  <si>
    <t>General Surgery</t>
  </si>
  <si>
    <t>Maxillo-Facial Surgery</t>
  </si>
  <si>
    <t>Urology</t>
  </si>
  <si>
    <t>Neurosurgery</t>
  </si>
  <si>
    <t>Breast Surgery</t>
  </si>
  <si>
    <t>Plastic Surgery</t>
  </si>
  <si>
    <t>Colorectal Surgery</t>
  </si>
  <si>
    <t>Burns Care</t>
  </si>
  <si>
    <t>Hepatobiliary &amp; Pancreatic Surgery</t>
  </si>
  <si>
    <t>Cardiothoracic Surgery</t>
  </si>
  <si>
    <t>Upper Gastrointestinal Surgery</t>
  </si>
  <si>
    <t>Cardiac Surgery</t>
  </si>
  <si>
    <t>Vascular Surgery</t>
  </si>
  <si>
    <t>Thoracic Surgery</t>
  </si>
  <si>
    <t>Trauma &amp; Orthopaedics</t>
  </si>
  <si>
    <t>Accident &amp; Emergency</t>
  </si>
  <si>
    <t>Ear, Nose &amp; Throat (ENT)</t>
  </si>
  <si>
    <t>Anaesthetics</t>
  </si>
  <si>
    <t>Ophthamology</t>
  </si>
  <si>
    <t>Critical/Intensive Care Medicine</t>
  </si>
  <si>
    <t xml:space="preserve"> Oral Surgery</t>
  </si>
  <si>
    <t>Medical</t>
  </si>
  <si>
    <t>General Medicine</t>
  </si>
  <si>
    <t>Nephrology</t>
  </si>
  <si>
    <t>Gastroenterology</t>
  </si>
  <si>
    <t>Medical Oncology</t>
  </si>
  <si>
    <t>Endocrinology</t>
  </si>
  <si>
    <t>Neurology</t>
  </si>
  <si>
    <t>Clinical Haematology</t>
  </si>
  <si>
    <t>Rheumatology</t>
  </si>
  <si>
    <t>Hepatology</t>
  </si>
  <si>
    <t>Geriatric Medicine</t>
  </si>
  <si>
    <t>Diabetic Medicine</t>
  </si>
  <si>
    <t>Obstetrics &amp; Gynaecology</t>
  </si>
  <si>
    <t>Rehabilitation</t>
  </si>
  <si>
    <t>Obstetrics</t>
  </si>
  <si>
    <t>Palliative Medicine</t>
  </si>
  <si>
    <t>Gynaecology</t>
  </si>
  <si>
    <t>Cardiology</t>
  </si>
  <si>
    <t xml:space="preserve"> Clinical Oncology</t>
  </si>
  <si>
    <t>Respiratory Medicine</t>
  </si>
  <si>
    <t>Radiology</t>
  </si>
  <si>
    <t>Infectious Diseases</t>
  </si>
  <si>
    <t>General Pathology</t>
  </si>
  <si>
    <t>Tropical Medicine</t>
  </si>
  <si>
    <t>Haematology</t>
  </si>
  <si>
    <t>Genito-Urinary Medicine</t>
  </si>
  <si>
    <t>01</t>
  </si>
  <si>
    <t>02</t>
  </si>
  <si>
    <t>Staff grade/Associate specialist</t>
  </si>
  <si>
    <t>03</t>
  </si>
  <si>
    <t>Trainee with CCT</t>
  </si>
  <si>
    <t>04</t>
  </si>
  <si>
    <t>Senior specialist trainee (ST3+ or equivalent)</t>
  </si>
  <si>
    <t>05</t>
  </si>
  <si>
    <t>Junior specialist trainee (ST1&amp;ST2 or CT equivalent)</t>
  </si>
  <si>
    <t>06</t>
  </si>
  <si>
    <t>Basic grade (HO/FY1 or SHO/FY2 or equivalent)</t>
  </si>
  <si>
    <t>07</t>
  </si>
  <si>
    <t>Nursing</t>
  </si>
  <si>
    <t>08</t>
  </si>
  <si>
    <t>Patients whose needs can be met through normal ward care in an acute hospital.</t>
  </si>
  <si>
    <t>Patients at risk of their condition deteriorating, or those recently relocated from higher levels of care whose needs can be met on an acute ward with additional advice and support from the critical care team.</t>
  </si>
  <si>
    <t>(e.g. HDU) Patients requiring more detailed observation or intervention including support for a single failing organ system or post operative care, and those stepping down from higher levels of care. (NB: When Basic Respiratory and Basic Cardiovascular support are provided at the same time during the same critical care spell and no other organ support is required, the care is considered to be Level 2 care).</t>
  </si>
  <si>
    <t>(e.g. ICU) Patients requiring advanced respiratory support alone or basic respiratory support together with support of at least two organs. This level includes all complex patients requiring support for multi-organ failure. (NB: Basic Respiratory and Basic Cardiovascular do not count as 2 organs if they occur simultaneously (see above under Level 2 care), but will count as Level 3 if another organ is supported at the same time).</t>
  </si>
  <si>
    <t xml:space="preserve">Each question that relates to a recommendation will become highlighted with the following </t>
  </si>
  <si>
    <t>Green - Recommendation sub criteria was met in 100% of the sample</t>
  </si>
  <si>
    <t>Amber - Recommendation sub criteria was met in between 50-90% of the sample</t>
  </si>
  <si>
    <t>Red - Recommendation sub criteria was met in less than 50% of the sample</t>
  </si>
  <si>
    <t>Blue - Recommendation sub criteria were not answered/not applicable for any of the sample</t>
  </si>
  <si>
    <t xml:space="preserve">As the questionnaire is completed the radar chart will be populated based on the answers given in the recommendation sub criteria. The percentage is worked out based on the number of cases completed; therefore if data is completed for only 1 patient and the subcriteria questions are all met then a Trust will be meeting 100% of recommendations. This must be considered when analysing the results. </t>
  </si>
  <si>
    <t>Each number point on the chart relates to a recommendation; the higher the percentage, the more likely a recommenation is being met. The total percentage for each recommendation is also displayed below the sub criteria questions.</t>
  </si>
  <si>
    <t>In order for the formulas to work, an answer must be given for each recommendation subcategory; therefore please ensure NA's are input where prompted and appropriate</t>
  </si>
  <si>
    <t>27a</t>
  </si>
  <si>
    <t>Average % of recommendation</t>
  </si>
  <si>
    <t>Yes n</t>
  </si>
  <si>
    <t>Yes%</t>
  </si>
  <si>
    <t>No n</t>
  </si>
  <si>
    <t>No %</t>
  </si>
  <si>
    <t>Not applicable</t>
  </si>
  <si>
    <t>&lt;48 hours</t>
  </si>
  <si>
    <t>&lt;12 hours</t>
  </si>
  <si>
    <t>No data</t>
  </si>
  <si>
    <t>Amber</t>
  </si>
  <si>
    <t>%</t>
  </si>
  <si>
    <t>Green (minimum)</t>
  </si>
  <si>
    <t>Answer10</t>
  </si>
  <si>
    <t>&lt;24 hours</t>
  </si>
  <si>
    <t>&gt;24 hours</t>
  </si>
  <si>
    <t>Was the patient seen by a consultant within 12 hours hours of admission? (Any specialty)</t>
  </si>
  <si>
    <t>Was the patient seen by a  consultant hepatologist/ gastroenterologist within 24 hours of admission?</t>
  </si>
  <si>
    <t>Patient 10                   Add new patient (above this row)</t>
  </si>
  <si>
    <t>Sub total</t>
  </si>
  <si>
    <t>Answer11</t>
  </si>
  <si>
    <t>NA</t>
  </si>
  <si>
    <t>Recommendation - Sub criteria questions (score)</t>
  </si>
  <si>
    <t>Radar chart</t>
  </si>
  <si>
    <t>6a</t>
  </si>
  <si>
    <t>6b</t>
  </si>
  <si>
    <t>7a</t>
  </si>
  <si>
    <t>7b</t>
  </si>
  <si>
    <t>8a</t>
  </si>
  <si>
    <t>8b</t>
  </si>
  <si>
    <t>13a</t>
  </si>
  <si>
    <t>13b</t>
  </si>
  <si>
    <t>15b</t>
  </si>
  <si>
    <t>15c</t>
  </si>
  <si>
    <t>15d</t>
  </si>
  <si>
    <t>19a</t>
  </si>
  <si>
    <t>19b</t>
  </si>
  <si>
    <t>21a</t>
  </si>
  <si>
    <t>21b</t>
  </si>
  <si>
    <t>24c</t>
  </si>
  <si>
    <t>25a</t>
  </si>
  <si>
    <t>25b</t>
  </si>
  <si>
    <t>25c</t>
  </si>
  <si>
    <t>27b</t>
  </si>
  <si>
    <t>27c</t>
  </si>
  <si>
    <t>28a</t>
  </si>
  <si>
    <t>28b</t>
  </si>
  <si>
    <t>29a</t>
  </si>
  <si>
    <t>29c</t>
  </si>
  <si>
    <t>If YES, was the patients alcohol history adequately documented on admission (where appropriate)?</t>
  </si>
  <si>
    <t xml:space="preserve">If YES, was the patient documented as drinking alcohol excessively (where appropriate)? </t>
  </si>
  <si>
    <t>If YES, Is there evidence that the patient was advised to stop drinking (where appropriate)?</t>
  </si>
  <si>
    <t>If YES, was the patient referred for support where appropriate)?</t>
  </si>
  <si>
    <t>31c</t>
  </si>
  <si>
    <t>31d</t>
  </si>
  <si>
    <t>31e</t>
  </si>
  <si>
    <t>17a</t>
  </si>
  <si>
    <t>17b</t>
  </si>
  <si>
    <t>Was this the first presentation of liver disease?</t>
  </si>
  <si>
    <t>If YES, was an adequate liver screen done?</t>
  </si>
  <si>
    <t>Number of cases in audit</t>
  </si>
  <si>
    <t>Data for summary</t>
  </si>
  <si>
    <t>If YES to 29a, who made the decision to limit or withdraw treatment?</t>
  </si>
  <si>
    <t>RAG system (NCEPOD recommends these are set at the following limits, however these can be adapted by your Trust where appropriate by amending the thresholds as required</t>
  </si>
  <si>
    <t>Recommendation - Sub criteria question number (referrence only)</t>
  </si>
  <si>
    <t>No data/Not answered</t>
  </si>
  <si>
    <t>ADMISSION</t>
  </si>
  <si>
    <t>INVESTIGATIONS</t>
  </si>
  <si>
    <t>TREATMENT/MANAGEMENT</t>
  </si>
  <si>
    <t>Answer12</t>
  </si>
  <si>
    <t>Answer13</t>
  </si>
  <si>
    <t xml:space="preserve"> &lt;48 hours</t>
  </si>
  <si>
    <t xml:space="preserve"> &gt;48 hours</t>
  </si>
  <si>
    <t>This toolkit can be used in conjunction with the Self Assessment Checklist. This can be found by clicking on the report image or at:</t>
  </si>
  <si>
    <t>http://www.ncepod.org.uk/2013arld.htm</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</si>
  <si>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</si>
  <si>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Amending the tool to include more or less patients</t>
  </si>
  <si>
    <t>This tool has been set up to be completed on 10 patients.</t>
  </si>
  <si>
    <t>If the audit is undertaken on less than 10 patients, please delete out the extra rows.</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</si>
  <si>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</si>
  <si>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t>Following these steps will ensure the formulas work correctly.</t>
  </si>
  <si>
    <t>Summary data is given at the bottom of the tool (audit tool tab).</t>
  </si>
  <si>
    <r>
      <t xml:space="preserve">As the questionnaire is completed a summary of responses is collated on the </t>
    </r>
    <r>
      <rPr>
        <b/>
        <sz val="11"/>
        <color theme="1"/>
        <rFont val="Calibri"/>
        <family val="2"/>
        <scheme val="minor"/>
      </rPr>
      <t>summary tab</t>
    </r>
    <r>
      <rPr>
        <sz val="11"/>
        <color theme="1"/>
        <rFont val="Calibri"/>
        <family val="2"/>
        <scheme val="minor"/>
      </rPr>
      <t>.</t>
    </r>
  </si>
  <si>
    <t>The sub criteria can be changed for the tool as a whole where necessary (not for individual questions). Where this is required please amend the % criteria values in the RAG system table on the summary sheet.</t>
  </si>
</sst>
</file>

<file path=xl/styles.xml><?xml version="1.0" encoding="utf-8"?>
<styleSheet xmlns="http://schemas.openxmlformats.org/spreadsheetml/2006/main">
  <fonts count="12">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sz val="11"/>
      <color theme="1"/>
      <name val="Calibri"/>
      <family val="2"/>
    </font>
    <font>
      <sz val="11"/>
      <color theme="0"/>
      <name val="Calibri"/>
      <family val="2"/>
      <scheme val="minor"/>
    </font>
    <font>
      <b/>
      <sz val="14"/>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theme="0"/>
        <bgColor indexed="64"/>
      </patternFill>
    </fill>
    <fill>
      <patternFill patternType="lightGray">
        <bgColor theme="0"/>
      </patternFill>
    </fill>
    <fill>
      <patternFill patternType="solid">
        <fgColor theme="0" tint="-0.249977111117893"/>
        <bgColor indexed="64"/>
      </patternFill>
    </fill>
    <fill>
      <patternFill patternType="solid">
        <fgColor rgb="FF00FF00"/>
        <bgColor indexed="64"/>
      </patternFill>
    </fill>
    <fill>
      <patternFill patternType="solid">
        <fgColor rgb="FFFF9900"/>
        <bgColor indexed="64"/>
      </patternFill>
    </fill>
    <fill>
      <patternFill patternType="solid">
        <fgColor rgb="FFFF0000"/>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19">
    <xf numFmtId="0" fontId="0" fillId="0" borderId="0" xfId="0"/>
    <xf numFmtId="0" fontId="0" fillId="2" borderId="0" xfId="0" applyFill="1" applyProtection="1">
      <protection locked="0"/>
    </xf>
    <xf numFmtId="0" fontId="0" fillId="2" borderId="0" xfId="0" applyFill="1"/>
    <xf numFmtId="0" fontId="0" fillId="2" borderId="0" xfId="0" applyFill="1" applyAlignment="1" applyProtection="1">
      <protection locked="0"/>
    </xf>
    <xf numFmtId="0" fontId="3" fillId="2" borderId="0" xfId="0" applyFont="1" applyFill="1" applyAlignment="1" applyProtection="1">
      <alignment horizontal="center"/>
      <protection locked="0"/>
    </xf>
    <xf numFmtId="0" fontId="4" fillId="2" borderId="0" xfId="0" applyFont="1" applyFill="1" applyAlignment="1" applyProtection="1">
      <alignment horizontal="center"/>
      <protection locked="0"/>
    </xf>
    <xf numFmtId="0" fontId="0" fillId="2" borderId="0" xfId="0" applyFill="1" applyAlignment="1" applyProtection="1">
      <alignment vertical="top" wrapText="1"/>
      <protection locked="0"/>
    </xf>
    <xf numFmtId="0" fontId="6" fillId="2" borderId="0" xfId="1" applyFill="1" applyAlignment="1" applyProtection="1">
      <protection locked="0"/>
    </xf>
    <xf numFmtId="0" fontId="0" fillId="2" borderId="0" xfId="0" applyFill="1" applyAlignment="1" applyProtection="1">
      <alignment wrapText="1"/>
      <protection locked="0"/>
    </xf>
    <xf numFmtId="0" fontId="7" fillId="0" borderId="0" xfId="0" applyFont="1"/>
    <xf numFmtId="0" fontId="0" fillId="2" borderId="0" xfId="0" applyFill="1" applyAlignment="1">
      <alignment horizontal="center"/>
    </xf>
    <xf numFmtId="0" fontId="0" fillId="2" borderId="0" xfId="0" applyFill="1" applyBorder="1" applyAlignment="1">
      <alignment horizontal="center"/>
    </xf>
    <xf numFmtId="0" fontId="0" fillId="2" borderId="1" xfId="0" applyFill="1" applyBorder="1" applyAlignment="1">
      <alignment vertical="center" wrapText="1"/>
    </xf>
    <xf numFmtId="0" fontId="0" fillId="2" borderId="0" xfId="0" applyFill="1" applyAlignment="1">
      <alignment vertical="center"/>
    </xf>
    <xf numFmtId="0" fontId="0" fillId="2" borderId="1" xfId="0" applyFill="1" applyBorder="1"/>
    <xf numFmtId="49" fontId="0" fillId="2" borderId="1" xfId="0" applyNumberFormat="1" applyFill="1" applyBorder="1"/>
    <xf numFmtId="0" fontId="0" fillId="2" borderId="1" xfId="0" applyFill="1" applyBorder="1" applyAlignment="1">
      <alignment vertical="top"/>
    </xf>
    <xf numFmtId="0" fontId="3" fillId="2" borderId="0" xfId="0" applyFont="1" applyFill="1" applyProtection="1"/>
    <xf numFmtId="0" fontId="0" fillId="2" borderId="0" xfId="0" applyFill="1" applyProtection="1"/>
    <xf numFmtId="0" fontId="0" fillId="2" borderId="0" xfId="0" applyFill="1" applyAlignment="1" applyProtection="1">
      <alignment wrapText="1"/>
    </xf>
    <xf numFmtId="0" fontId="2" fillId="2" borderId="0" xfId="0" applyFont="1" applyFill="1" applyProtection="1"/>
    <xf numFmtId="0" fontId="2" fillId="5" borderId="0" xfId="0" applyFont="1" applyFill="1" applyProtection="1"/>
    <xf numFmtId="0" fontId="2" fillId="6" borderId="0" xfId="0" applyFont="1" applyFill="1" applyProtection="1"/>
    <xf numFmtId="0" fontId="2" fillId="7" borderId="0" xfId="0" applyFont="1" applyFill="1" applyProtection="1"/>
    <xf numFmtId="0" fontId="2" fillId="8" borderId="0" xfId="0" applyFont="1" applyFill="1" applyProtection="1"/>
    <xf numFmtId="1" fontId="0" fillId="2" borderId="0" xfId="0" applyNumberFormat="1" applyFill="1" applyAlignment="1">
      <alignment horizontal="center"/>
    </xf>
    <xf numFmtId="0" fontId="2" fillId="2" borderId="2" xfId="0" applyFont="1" applyFill="1" applyBorder="1" applyAlignment="1">
      <alignment horizontal="center"/>
    </xf>
    <xf numFmtId="1" fontId="0" fillId="2" borderId="1" xfId="0" applyNumberFormat="1" applyFill="1" applyBorder="1"/>
    <xf numFmtId="1" fontId="0" fillId="2" borderId="1" xfId="0" applyNumberFormat="1" applyFill="1" applyBorder="1" applyAlignment="1">
      <alignment horizontal="right"/>
    </xf>
    <xf numFmtId="1" fontId="0" fillId="2" borderId="0" xfId="0" applyNumberFormat="1" applyFill="1"/>
    <xf numFmtId="1" fontId="0" fillId="2" borderId="0" xfId="0" applyNumberFormat="1" applyFill="1" applyBorder="1" applyAlignment="1">
      <alignment horizontal="center"/>
    </xf>
    <xf numFmtId="1" fontId="8" fillId="2" borderId="0" xfId="0" applyNumberFormat="1" applyFont="1" applyFill="1" applyBorder="1" applyAlignment="1">
      <alignment horizontal="center"/>
    </xf>
    <xf numFmtId="0" fontId="2" fillId="2" borderId="0" xfId="0" applyFont="1" applyFill="1" applyBorder="1" applyAlignment="1" applyProtection="1">
      <protection locked="0"/>
    </xf>
    <xf numFmtId="0" fontId="1" fillId="2" borderId="0" xfId="0" applyFont="1" applyFill="1"/>
    <xf numFmtId="0" fontId="1" fillId="2" borderId="0" xfId="0" applyFont="1" applyFill="1" applyAlignment="1">
      <alignment horizontal="right"/>
    </xf>
    <xf numFmtId="0" fontId="9" fillId="2" borderId="0" xfId="0" applyFont="1" applyFill="1"/>
    <xf numFmtId="0" fontId="10" fillId="2" borderId="0" xfId="0" applyFont="1" applyFill="1"/>
    <xf numFmtId="0" fontId="11" fillId="2" borderId="3" xfId="0" applyFont="1" applyFill="1" applyBorder="1"/>
    <xf numFmtId="0" fontId="11" fillId="2" borderId="8" xfId="0" applyFont="1" applyFill="1" applyBorder="1"/>
    <xf numFmtId="0" fontId="10" fillId="3" borderId="1" xfId="0" applyFont="1" applyFill="1" applyBorder="1"/>
    <xf numFmtId="0" fontId="10" fillId="2" borderId="1" xfId="0" applyFont="1" applyFill="1" applyBorder="1" applyAlignment="1">
      <alignment horizontal="center"/>
    </xf>
    <xf numFmtId="0" fontId="10" fillId="3" borderId="1" xfId="0" applyFont="1" applyFill="1" applyBorder="1" applyAlignment="1">
      <alignment horizontal="center"/>
    </xf>
    <xf numFmtId="0" fontId="10" fillId="2" borderId="1" xfId="0" applyFont="1" applyFill="1" applyBorder="1" applyAlignment="1"/>
    <xf numFmtId="0" fontId="10" fillId="2" borderId="9" xfId="0" applyFont="1" applyFill="1" applyBorder="1" applyAlignment="1">
      <alignment horizontal="center"/>
    </xf>
    <xf numFmtId="0" fontId="11" fillId="2" borderId="8" xfId="0" applyFont="1" applyFill="1" applyBorder="1" applyAlignment="1">
      <alignment horizontal="left"/>
    </xf>
    <xf numFmtId="0" fontId="10" fillId="2" borderId="0" xfId="0" applyFont="1" applyFill="1" applyAlignment="1">
      <alignment horizontal="center"/>
    </xf>
    <xf numFmtId="0" fontId="10" fillId="2" borderId="1" xfId="0" applyFont="1" applyFill="1" applyBorder="1" applyAlignment="1">
      <alignment wrapText="1"/>
    </xf>
    <xf numFmtId="0" fontId="10" fillId="2" borderId="2" xfId="0" applyFont="1" applyFill="1" applyBorder="1" applyAlignment="1">
      <alignment wrapText="1"/>
    </xf>
    <xf numFmtId="0" fontId="10" fillId="2" borderId="10" xfId="0" applyFont="1" applyFill="1" applyBorder="1" applyAlignment="1">
      <alignment wrapText="1"/>
    </xf>
    <xf numFmtId="0" fontId="10" fillId="2" borderId="0" xfId="0" applyFont="1" applyFill="1" applyBorder="1"/>
    <xf numFmtId="0" fontId="10" fillId="2" borderId="4" xfId="0" applyFont="1" applyFill="1" applyBorder="1" applyAlignment="1">
      <alignment horizontal="center"/>
    </xf>
    <xf numFmtId="0" fontId="10" fillId="2" borderId="0" xfId="0" applyFont="1" applyFill="1" applyBorder="1" applyAlignment="1">
      <alignment horizontal="center"/>
    </xf>
    <xf numFmtId="0" fontId="10" fillId="2" borderId="0" xfId="0" applyFont="1" applyFill="1" applyAlignment="1">
      <alignment horizontal="left"/>
    </xf>
    <xf numFmtId="1" fontId="11" fillId="2" borderId="16" xfId="0" applyNumberFormat="1" applyFont="1" applyFill="1" applyBorder="1" applyAlignment="1">
      <alignment horizontal="left"/>
    </xf>
    <xf numFmtId="1" fontId="11" fillId="2" borderId="16" xfId="0" applyNumberFormat="1" applyFont="1" applyFill="1" applyBorder="1" applyAlignment="1">
      <alignment horizontal="center"/>
    </xf>
    <xf numFmtId="1" fontId="10" fillId="2" borderId="0" xfId="0" applyNumberFormat="1" applyFont="1" applyFill="1" applyAlignment="1">
      <alignment horizontal="left"/>
    </xf>
    <xf numFmtId="1" fontId="10" fillId="2" borderId="0" xfId="0" applyNumberFormat="1" applyFont="1" applyFill="1" applyAlignment="1">
      <alignment horizontal="center"/>
    </xf>
    <xf numFmtId="1" fontId="11" fillId="2" borderId="0" xfId="0" applyNumberFormat="1" applyFont="1" applyFill="1" applyAlignment="1">
      <alignment horizontal="left"/>
    </xf>
    <xf numFmtId="1" fontId="11" fillId="2" borderId="0" xfId="0" applyNumberFormat="1" applyFont="1" applyFill="1" applyAlignment="1">
      <alignment horizontal="center"/>
    </xf>
    <xf numFmtId="0" fontId="10" fillId="2" borderId="11" xfId="0" applyFont="1" applyFill="1" applyBorder="1" applyAlignment="1">
      <alignment horizontal="center"/>
    </xf>
    <xf numFmtId="0" fontId="0" fillId="8" borderId="1" xfId="0" applyFill="1" applyBorder="1" applyAlignment="1">
      <alignment horizontal="center"/>
    </xf>
    <xf numFmtId="0" fontId="0" fillId="8" borderId="14" xfId="0" applyFill="1" applyBorder="1" applyAlignment="1">
      <alignment horizontal="center"/>
    </xf>
    <xf numFmtId="0" fontId="0" fillId="8" borderId="15" xfId="0" applyFill="1" applyBorder="1" applyAlignment="1">
      <alignment horizontal="center"/>
    </xf>
    <xf numFmtId="1" fontId="0" fillId="0" borderId="1" xfId="0" applyNumberFormat="1" applyFill="1" applyBorder="1" applyAlignment="1">
      <alignment horizontal="center"/>
    </xf>
    <xf numFmtId="1" fontId="0" fillId="2" borderId="1" xfId="0" applyNumberFormat="1" applyFill="1" applyBorder="1" applyAlignment="1">
      <alignment horizontal="center"/>
    </xf>
    <xf numFmtId="1" fontId="0" fillId="2" borderId="15" xfId="0" applyNumberFormat="1" applyFill="1" applyBorder="1" applyAlignment="1">
      <alignment horizontal="center"/>
    </xf>
    <xf numFmtId="1" fontId="8" fillId="2" borderId="0" xfId="0" applyNumberFormat="1" applyFont="1" applyFill="1" applyAlignment="1">
      <alignment horizontal="left"/>
    </xf>
    <xf numFmtId="1" fontId="8" fillId="2" borderId="0" xfId="0" applyNumberFormat="1" applyFont="1" applyFill="1" applyAlignment="1">
      <alignment horizontal="center"/>
    </xf>
    <xf numFmtId="0" fontId="10" fillId="2" borderId="1" xfId="0" applyFont="1" applyFill="1" applyBorder="1" applyAlignment="1">
      <alignment horizontal="center"/>
    </xf>
    <xf numFmtId="0" fontId="2" fillId="2" borderId="0" xfId="0" applyFont="1" applyFill="1" applyAlignment="1">
      <alignment horizontal="center"/>
    </xf>
    <xf numFmtId="1" fontId="11" fillId="2" borderId="13" xfId="0" applyNumberFormat="1" applyFont="1" applyFill="1" applyBorder="1" applyAlignment="1">
      <alignment horizontal="left"/>
    </xf>
    <xf numFmtId="1" fontId="11" fillId="2" borderId="13" xfId="0" applyNumberFormat="1" applyFont="1" applyFill="1" applyBorder="1" applyAlignment="1">
      <alignment horizontal="center"/>
    </xf>
    <xf numFmtId="1" fontId="2" fillId="2" borderId="0" xfId="0" applyNumberFormat="1" applyFont="1" applyFill="1" applyAlignment="1">
      <alignment horizontal="center"/>
    </xf>
    <xf numFmtId="0" fontId="10" fillId="3" borderId="2" xfId="0" applyFont="1" applyFill="1" applyBorder="1"/>
    <xf numFmtId="0" fontId="10" fillId="2" borderId="2" xfId="0" applyFont="1" applyFill="1" applyBorder="1" applyAlignment="1">
      <alignment horizontal="center"/>
    </xf>
    <xf numFmtId="0" fontId="10" fillId="2" borderId="2" xfId="0" applyFont="1" applyFill="1" applyBorder="1"/>
    <xf numFmtId="0" fontId="10" fillId="3" borderId="10" xfId="0" applyFont="1" applyFill="1" applyBorder="1"/>
    <xf numFmtId="0" fontId="10" fillId="2" borderId="18" xfId="0" applyFont="1" applyFill="1" applyBorder="1" applyAlignment="1">
      <alignment horizontal="left"/>
    </xf>
    <xf numFmtId="0" fontId="10" fillId="2" borderId="19" xfId="0" applyFont="1" applyFill="1" applyBorder="1" applyAlignment="1">
      <alignment horizontal="center"/>
    </xf>
    <xf numFmtId="0" fontId="10" fillId="2" borderId="20" xfId="0" applyFont="1" applyFill="1" applyBorder="1" applyAlignment="1">
      <alignment horizontal="left"/>
    </xf>
    <xf numFmtId="0" fontId="10" fillId="2" borderId="21" xfId="0" applyFont="1" applyFill="1" applyBorder="1" applyAlignment="1">
      <alignment vertical="top" wrapText="1"/>
    </xf>
    <xf numFmtId="0" fontId="10" fillId="2" borderId="12" xfId="0" applyFont="1" applyFill="1" applyBorder="1" applyAlignment="1">
      <alignment horizontal="center"/>
    </xf>
    <xf numFmtId="0" fontId="2" fillId="2" borderId="16" xfId="0" applyFont="1" applyFill="1" applyBorder="1" applyAlignment="1">
      <alignment horizontal="center"/>
    </xf>
    <xf numFmtId="1" fontId="2" fillId="2" borderId="13" xfId="0" applyNumberFormat="1" applyFont="1" applyFill="1" applyBorder="1" applyAlignment="1">
      <alignment horizontal="center"/>
    </xf>
    <xf numFmtId="0" fontId="8" fillId="2" borderId="0" xfId="0" applyFont="1" applyFill="1" applyAlignment="1">
      <alignment horizontal="center"/>
    </xf>
    <xf numFmtId="0" fontId="8" fillId="2" borderId="0" xfId="0" applyFont="1" applyFill="1"/>
    <xf numFmtId="1" fontId="8" fillId="2" borderId="0" xfId="0" applyNumberFormat="1" applyFont="1" applyFill="1" applyBorder="1" applyAlignment="1">
      <alignment horizontal="left"/>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2" borderId="1" xfId="0" applyFont="1" applyFill="1" applyBorder="1" applyAlignment="1">
      <alignment horizontal="center"/>
    </xf>
    <xf numFmtId="0" fontId="10" fillId="2" borderId="2" xfId="0" applyFont="1" applyFill="1" applyBorder="1" applyAlignment="1">
      <alignment horizontal="center"/>
    </xf>
    <xf numFmtId="0" fontId="10" fillId="2" borderId="2" xfId="0" applyFont="1" applyFill="1" applyBorder="1" applyAlignment="1">
      <alignment horizontal="center" wrapText="1"/>
    </xf>
    <xf numFmtId="0" fontId="10" fillId="2" borderId="14" xfId="0" applyFont="1" applyFill="1" applyBorder="1" applyAlignment="1">
      <alignment horizontal="center"/>
    </xf>
    <xf numFmtId="0" fontId="10" fillId="2" borderId="15" xfId="0" applyFont="1" applyFill="1" applyBorder="1" applyAlignment="1">
      <alignment horizontal="center"/>
    </xf>
    <xf numFmtId="0" fontId="10" fillId="3" borderId="1" xfId="0" applyFont="1" applyFill="1" applyBorder="1" applyAlignment="1">
      <alignment horizontal="center"/>
    </xf>
    <xf numFmtId="0" fontId="10" fillId="2" borderId="1" xfId="0" applyFont="1" applyFill="1" applyBorder="1" applyAlignment="1">
      <alignment horizontal="center" wrapText="1"/>
    </xf>
    <xf numFmtId="0" fontId="2" fillId="2" borderId="1" xfId="0" applyFont="1" applyFill="1" applyBorder="1" applyAlignment="1">
      <alignment horizontal="center"/>
    </xf>
    <xf numFmtId="0" fontId="2" fillId="2" borderId="0" xfId="0" applyFont="1" applyFill="1" applyAlignment="1">
      <alignment horizontal="center"/>
    </xf>
    <xf numFmtId="0" fontId="2" fillId="2" borderId="14"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0" fontId="2" fillId="0" borderId="14" xfId="0" applyFont="1" applyFill="1" applyBorder="1" applyAlignment="1">
      <alignment horizontal="center"/>
    </xf>
    <xf numFmtId="0" fontId="2" fillId="0" borderId="17" xfId="0" applyFont="1" applyFill="1" applyBorder="1" applyAlignment="1">
      <alignment horizontal="center"/>
    </xf>
    <xf numFmtId="0" fontId="2" fillId="0" borderId="15" xfId="0" applyFont="1" applyFill="1" applyBorder="1" applyAlignment="1">
      <alignment horizontal="center"/>
    </xf>
    <xf numFmtId="0" fontId="2" fillId="2" borderId="1" xfId="0" applyFont="1" applyFill="1" applyBorder="1" applyAlignment="1">
      <alignment horizontal="left" wrapText="1"/>
    </xf>
    <xf numFmtId="0" fontId="2" fillId="4" borderId="1" xfId="0" applyFont="1" applyFill="1" applyBorder="1" applyAlignment="1">
      <alignment horizontal="left" wrapText="1"/>
    </xf>
    <xf numFmtId="0" fontId="3" fillId="2" borderId="1" xfId="0" applyFont="1" applyFill="1" applyBorder="1" applyAlignment="1">
      <alignment horizontal="center" wrapText="1"/>
    </xf>
    <xf numFmtId="0" fontId="0" fillId="2" borderId="1" xfId="0" applyFill="1" applyBorder="1" applyAlignment="1">
      <alignment horizontal="left"/>
    </xf>
    <xf numFmtId="0" fontId="0" fillId="2" borderId="1" xfId="0" applyFill="1" applyBorder="1" applyAlignment="1">
      <alignment horizontal="left" wrapText="1"/>
    </xf>
    <xf numFmtId="0" fontId="2" fillId="4" borderId="1" xfId="0" applyFont="1" applyFill="1" applyBorder="1" applyAlignment="1">
      <alignment horizontal="left"/>
    </xf>
    <xf numFmtId="0" fontId="0" fillId="2" borderId="1" xfId="0" applyFill="1" applyBorder="1" applyAlignment="1">
      <alignment horizontal="center"/>
    </xf>
    <xf numFmtId="0" fontId="2" fillId="2" borderId="13" xfId="0" applyFont="1" applyFill="1" applyBorder="1" applyAlignment="1">
      <alignment horizontal="left"/>
    </xf>
    <xf numFmtId="0" fontId="2" fillId="4" borderId="1" xfId="0" applyFont="1"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6" fillId="2" borderId="0" xfId="1" applyFill="1" applyAlignment="1" applyProtection="1"/>
    <xf numFmtId="0" fontId="0" fillId="2" borderId="0" xfId="0" applyFont="1" applyFill="1" applyProtection="1"/>
  </cellXfs>
  <cellStyles count="2">
    <cellStyle name="Hyperlink" xfId="1" builtinId="8"/>
    <cellStyle name="Normal" xfId="0" builtinId="0"/>
  </cellStyles>
  <dxfs count="41">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solid">
          <fgColor rgb="FFFF9933"/>
          <bgColor rgb="FFFF9933"/>
        </patternFill>
      </fill>
    </dxf>
    <dxf>
      <fill>
        <patternFill>
          <bgColor rgb="FFFF00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00FF00"/>
      <color rgb="FFFF9933"/>
      <color rgb="FFFFFFFF"/>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32"/>
  <c:chart>
    <c:plotArea>
      <c:layout/>
      <c:radarChart>
        <c:radarStyle val="filled"/>
        <c:ser>
          <c:idx val="0"/>
          <c:order val="0"/>
          <c:cat>
            <c:numRef>
              <c:f>Summary!$J$11:$AD$11</c:f>
              <c:numCache>
                <c:formatCode>General</c:formatCode>
                <c:ptCount val="21"/>
                <c:pt idx="0">
                  <c:v>5</c:v>
                </c:pt>
                <c:pt idx="1">
                  <c:v>6</c:v>
                </c:pt>
                <c:pt idx="2">
                  <c:v>7</c:v>
                </c:pt>
                <c:pt idx="3">
                  <c:v>8</c:v>
                </c:pt>
                <c:pt idx="4">
                  <c:v>9</c:v>
                </c:pt>
                <c:pt idx="5">
                  <c:v>11</c:v>
                </c:pt>
                <c:pt idx="6">
                  <c:v>12</c:v>
                </c:pt>
                <c:pt idx="7">
                  <c:v>13</c:v>
                </c:pt>
                <c:pt idx="8">
                  <c:v>14</c:v>
                </c:pt>
                <c:pt idx="9">
                  <c:v>15</c:v>
                </c:pt>
                <c:pt idx="10">
                  <c:v>16</c:v>
                </c:pt>
                <c:pt idx="11">
                  <c:v>17</c:v>
                </c:pt>
                <c:pt idx="12">
                  <c:v>18</c:v>
                </c:pt>
                <c:pt idx="13">
                  <c:v>19</c:v>
                </c:pt>
                <c:pt idx="14">
                  <c:v>20</c:v>
                </c:pt>
                <c:pt idx="15">
                  <c:v>22</c:v>
                </c:pt>
                <c:pt idx="16">
                  <c:v>24</c:v>
                </c:pt>
                <c:pt idx="17">
                  <c:v>25</c:v>
                </c:pt>
                <c:pt idx="18">
                  <c:v>26</c:v>
                </c:pt>
                <c:pt idx="19">
                  <c:v>27</c:v>
                </c:pt>
                <c:pt idx="20">
                  <c:v>28</c:v>
                </c:pt>
              </c:numCache>
            </c:numRef>
          </c:cat>
          <c:val>
            <c:numRef>
              <c:f>Summary!$J$19:$AD$19</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axId val="84576896"/>
        <c:axId val="84578688"/>
      </c:radarChart>
      <c:catAx>
        <c:axId val="84576896"/>
        <c:scaling>
          <c:orientation val="minMax"/>
        </c:scaling>
        <c:axPos val="b"/>
        <c:majorGridlines/>
        <c:numFmt formatCode="General" sourceLinked="1"/>
        <c:tickLblPos val="nextTo"/>
        <c:txPr>
          <a:bodyPr/>
          <a:lstStyle/>
          <a:p>
            <a:pPr>
              <a:defRPr b="1"/>
            </a:pPr>
            <a:endParaRPr lang="en-US"/>
          </a:p>
        </c:txPr>
        <c:crossAx val="84578688"/>
        <c:crosses val="autoZero"/>
        <c:auto val="1"/>
        <c:lblAlgn val="ctr"/>
        <c:lblOffset val="100"/>
      </c:catAx>
      <c:valAx>
        <c:axId val="84578688"/>
        <c:scaling>
          <c:orientation val="minMax"/>
          <c:max val="100"/>
          <c:min val="0"/>
        </c:scaling>
        <c:axPos val="l"/>
        <c:majorGridlines/>
        <c:numFmt formatCode="0" sourceLinked="1"/>
        <c:majorTickMark val="cross"/>
        <c:tickLblPos val="nextTo"/>
        <c:crossAx val="84576896"/>
        <c:crosses val="autoZero"/>
        <c:crossBetween val="between"/>
        <c:majorUnit val="10"/>
        <c:minorUnit val="10"/>
      </c:valAx>
    </c:plotArea>
    <c:plotVisOnly val="1"/>
  </c:chart>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emf"/><Relationship Id="rId4" Type="http://schemas.openxmlformats.org/officeDocument/2006/relationships/hyperlink" Target="http://www.ncepod.org.uk/2013arld.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2" Type="http://schemas.openxmlformats.org/officeDocument/2006/relationships/image" Target="../media/image2.gif"/><Relationship Id="rId1"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0"/><Relationship Id="rId13" Type="http://schemas.openxmlformats.org/officeDocument/2006/relationships/hyperlink" Target="#Recommendations!B7"/><Relationship Id="rId18" Type="http://schemas.openxmlformats.org/officeDocument/2006/relationships/hyperlink" Target="#Recommendations!B12"/><Relationship Id="rId26" Type="http://schemas.openxmlformats.org/officeDocument/2006/relationships/hyperlink" Target="#Recommendations!B21"/><Relationship Id="rId3" Type="http://schemas.openxmlformats.org/officeDocument/2006/relationships/hyperlink" Target="#Recommendations!B14"/><Relationship Id="rId21" Type="http://schemas.openxmlformats.org/officeDocument/2006/relationships/hyperlink" Target="#Recommendations!B19"/><Relationship Id="rId34" Type="http://schemas.openxmlformats.org/officeDocument/2006/relationships/hyperlink" Target="#Recommendations!B6"/><Relationship Id="rId7" Type="http://schemas.openxmlformats.org/officeDocument/2006/relationships/hyperlink" Target="#Recommendations!B10"/><Relationship Id="rId12" Type="http://schemas.openxmlformats.org/officeDocument/2006/relationships/hyperlink" Target="#Recommendations!B5"/><Relationship Id="rId17" Type="http://schemas.openxmlformats.org/officeDocument/2006/relationships/hyperlink" Target="#Recommendations!B18"/><Relationship Id="rId25" Type="http://schemas.openxmlformats.org/officeDocument/2006/relationships/hyperlink" Target="#Recommendations!B21"/><Relationship Id="rId33" Type="http://schemas.openxmlformats.org/officeDocument/2006/relationships/hyperlink" Target="#Recommendations!B27"/><Relationship Id="rId2" Type="http://schemas.openxmlformats.org/officeDocument/2006/relationships/image" Target="../media/image2.gif"/><Relationship Id="rId16" Type="http://schemas.openxmlformats.org/officeDocument/2006/relationships/hyperlink" Target="#Recommendations!B17"/><Relationship Id="rId20" Type="http://schemas.openxmlformats.org/officeDocument/2006/relationships/hyperlink" Target="#Recommendations!B19"/><Relationship Id="rId29" Type="http://schemas.openxmlformats.org/officeDocument/2006/relationships/hyperlink" Target="#Recommendations!B25"/><Relationship Id="rId1" Type="http://schemas.openxmlformats.org/officeDocument/2006/relationships/hyperlink" Target="#Recommendations!B3"/><Relationship Id="rId6" Type="http://schemas.openxmlformats.org/officeDocument/2006/relationships/hyperlink" Target="#Recommendations!B9"/><Relationship Id="rId11" Type="http://schemas.openxmlformats.org/officeDocument/2006/relationships/hyperlink" Target="#Recommendations!B5"/><Relationship Id="rId24" Type="http://schemas.openxmlformats.org/officeDocument/2006/relationships/hyperlink" Target="#Recommendations!B24"/><Relationship Id="rId32" Type="http://schemas.openxmlformats.org/officeDocument/2006/relationships/hyperlink" Target="#Recommendations!B27"/><Relationship Id="rId37" Type="http://schemas.openxmlformats.org/officeDocument/2006/relationships/hyperlink" Target="#Recommendations!B25"/><Relationship Id="rId5" Type="http://schemas.openxmlformats.org/officeDocument/2006/relationships/hyperlink" Target="#Recommendations!B15"/><Relationship Id="rId15" Type="http://schemas.openxmlformats.org/officeDocument/2006/relationships/hyperlink" Target="#Recommendations!B17"/><Relationship Id="rId23" Type="http://schemas.openxmlformats.org/officeDocument/2006/relationships/hyperlink" Target="#Recommendations!B24"/><Relationship Id="rId28" Type="http://schemas.openxmlformats.org/officeDocument/2006/relationships/hyperlink" Target="#Recommendations!B28"/><Relationship Id="rId36" Type="http://schemas.openxmlformats.org/officeDocument/2006/relationships/hyperlink" Target="#Recommendations!B17"/><Relationship Id="rId10" Type="http://schemas.openxmlformats.org/officeDocument/2006/relationships/hyperlink" Target="#Recommendations!B10"/><Relationship Id="rId19" Type="http://schemas.openxmlformats.org/officeDocument/2006/relationships/hyperlink" Target="#Recommendations!B16"/><Relationship Id="rId31" Type="http://schemas.openxmlformats.org/officeDocument/2006/relationships/hyperlink" Target="#Recommendations!B27"/><Relationship Id="rId4" Type="http://schemas.openxmlformats.org/officeDocument/2006/relationships/hyperlink" Target="#Recommendations!B15"/><Relationship Id="rId9" Type="http://schemas.openxmlformats.org/officeDocument/2006/relationships/hyperlink" Target="#Recommendations!B10"/><Relationship Id="rId14" Type="http://schemas.openxmlformats.org/officeDocument/2006/relationships/hyperlink" Target="#Recommendations!B7"/><Relationship Id="rId22" Type="http://schemas.openxmlformats.org/officeDocument/2006/relationships/hyperlink" Target="#Recommendations!B19"/><Relationship Id="rId27" Type="http://schemas.openxmlformats.org/officeDocument/2006/relationships/hyperlink" Target="#Recommendations!B29"/><Relationship Id="rId30" Type="http://schemas.openxmlformats.org/officeDocument/2006/relationships/hyperlink" Target="#Recommendations!B9"/><Relationship Id="rId35" Type="http://schemas.openxmlformats.org/officeDocument/2006/relationships/hyperlink" Target="#Recommendations!B4"/></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B10"/><Relationship Id="rId13" Type="http://schemas.openxmlformats.org/officeDocument/2006/relationships/hyperlink" Target="#Recommendations!B16"/><Relationship Id="rId18" Type="http://schemas.openxmlformats.org/officeDocument/2006/relationships/hyperlink" Target="#Recommendations!B24"/><Relationship Id="rId26" Type="http://schemas.openxmlformats.org/officeDocument/2006/relationships/hyperlink" Target="#Recommendations!B5"/><Relationship Id="rId39" Type="http://schemas.openxmlformats.org/officeDocument/2006/relationships/hyperlink" Target="#Recommendations!B21"/><Relationship Id="rId3" Type="http://schemas.openxmlformats.org/officeDocument/2006/relationships/hyperlink" Target="#Recommendations!B4"/><Relationship Id="rId21" Type="http://schemas.openxmlformats.org/officeDocument/2006/relationships/hyperlink" Target="#Recommendations!B28"/><Relationship Id="rId34" Type="http://schemas.openxmlformats.org/officeDocument/2006/relationships/hyperlink" Target="#Recommendations!B15"/><Relationship Id="rId42" Type="http://schemas.openxmlformats.org/officeDocument/2006/relationships/hyperlink" Target="#Recommendations!B27"/><Relationship Id="rId7" Type="http://schemas.openxmlformats.org/officeDocument/2006/relationships/hyperlink" Target="#Recommendations!B9"/><Relationship Id="rId12" Type="http://schemas.openxmlformats.org/officeDocument/2006/relationships/hyperlink" Target="#Recommendations!B15"/><Relationship Id="rId17" Type="http://schemas.openxmlformats.org/officeDocument/2006/relationships/hyperlink" Target="#Recommendations!B21"/><Relationship Id="rId25" Type="http://schemas.openxmlformats.org/officeDocument/2006/relationships/hyperlink" Target="#Recommendations!B4"/><Relationship Id="rId33" Type="http://schemas.openxmlformats.org/officeDocument/2006/relationships/hyperlink" Target="#Recommendations!B14"/><Relationship Id="rId38" Type="http://schemas.openxmlformats.org/officeDocument/2006/relationships/hyperlink" Target="#Recommendations!B19"/><Relationship Id="rId2" Type="http://schemas.openxmlformats.org/officeDocument/2006/relationships/image" Target="../media/image2.gif"/><Relationship Id="rId16" Type="http://schemas.openxmlformats.org/officeDocument/2006/relationships/hyperlink" Target="#Recommendations!B19"/><Relationship Id="rId20" Type="http://schemas.openxmlformats.org/officeDocument/2006/relationships/hyperlink" Target="#Recommendations!B27"/><Relationship Id="rId29" Type="http://schemas.openxmlformats.org/officeDocument/2006/relationships/hyperlink" Target="#Recommendations!B9"/><Relationship Id="rId41" Type="http://schemas.openxmlformats.org/officeDocument/2006/relationships/hyperlink" Target="#Recommendations!B25"/><Relationship Id="rId1" Type="http://schemas.openxmlformats.org/officeDocument/2006/relationships/hyperlink" Target="#Recommendations!B3"/><Relationship Id="rId6" Type="http://schemas.openxmlformats.org/officeDocument/2006/relationships/hyperlink" Target="#Recommendations!B7"/><Relationship Id="rId11" Type="http://schemas.openxmlformats.org/officeDocument/2006/relationships/hyperlink" Target="#Recommendations!B14"/><Relationship Id="rId24" Type="http://schemas.openxmlformats.org/officeDocument/2006/relationships/hyperlink" Target="#Recommendations!B3"/><Relationship Id="rId32" Type="http://schemas.openxmlformats.org/officeDocument/2006/relationships/hyperlink" Target="#Recommendations!B12"/><Relationship Id="rId37" Type="http://schemas.openxmlformats.org/officeDocument/2006/relationships/hyperlink" Target="#Recommendations!B18"/><Relationship Id="rId40" Type="http://schemas.openxmlformats.org/officeDocument/2006/relationships/hyperlink" Target="#Recommendations!B24"/><Relationship Id="rId5" Type="http://schemas.openxmlformats.org/officeDocument/2006/relationships/hyperlink" Target="#Recommendations!B6"/><Relationship Id="rId15" Type="http://schemas.openxmlformats.org/officeDocument/2006/relationships/hyperlink" Target="#Recommendations!B18"/><Relationship Id="rId23" Type="http://schemas.openxmlformats.org/officeDocument/2006/relationships/chart" Target="../charts/chart1.xml"/><Relationship Id="rId28" Type="http://schemas.openxmlformats.org/officeDocument/2006/relationships/hyperlink" Target="#Recommendations!B7"/><Relationship Id="rId36" Type="http://schemas.openxmlformats.org/officeDocument/2006/relationships/hyperlink" Target="#Recommendations!B17"/><Relationship Id="rId10" Type="http://schemas.openxmlformats.org/officeDocument/2006/relationships/hyperlink" Target="#Recommendations!B12"/><Relationship Id="rId19" Type="http://schemas.openxmlformats.org/officeDocument/2006/relationships/hyperlink" Target="#Recommendations!B25"/><Relationship Id="rId31" Type="http://schemas.openxmlformats.org/officeDocument/2006/relationships/hyperlink" Target="#Recommendations!B11"/><Relationship Id="rId44" Type="http://schemas.openxmlformats.org/officeDocument/2006/relationships/hyperlink" Target="#Recommendations!B29"/><Relationship Id="rId4" Type="http://schemas.openxmlformats.org/officeDocument/2006/relationships/hyperlink" Target="#Recommendations!B5"/><Relationship Id="rId9" Type="http://schemas.openxmlformats.org/officeDocument/2006/relationships/hyperlink" Target="#Recommendations!B11"/><Relationship Id="rId14" Type="http://schemas.openxmlformats.org/officeDocument/2006/relationships/hyperlink" Target="#Recommendations!B17"/><Relationship Id="rId22" Type="http://schemas.openxmlformats.org/officeDocument/2006/relationships/hyperlink" Target="#Recommendations!B29"/><Relationship Id="rId27" Type="http://schemas.openxmlformats.org/officeDocument/2006/relationships/hyperlink" Target="#Recommendations!B6"/><Relationship Id="rId30" Type="http://schemas.openxmlformats.org/officeDocument/2006/relationships/hyperlink" Target="#Recommendations!B10"/><Relationship Id="rId35" Type="http://schemas.openxmlformats.org/officeDocument/2006/relationships/hyperlink" Target="#Recommendations!B16"/><Relationship Id="rId43" Type="http://schemas.openxmlformats.org/officeDocument/2006/relationships/hyperlink" Target="#Recommendations!B28"/></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2" name="Picture 1" descr="NCEPOD Logo.bmp"/>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1</xdr:col>
      <xdr:colOff>266700</xdr:colOff>
      <xdr:row>13</xdr:row>
      <xdr:rowOff>209550</xdr:rowOff>
    </xdr:from>
    <xdr:to>
      <xdr:col>1</xdr:col>
      <xdr:colOff>447675</xdr:colOff>
      <xdr:row>14</xdr:row>
      <xdr:rowOff>857</xdr:rowOff>
    </xdr:to>
    <xdr:pic>
      <xdr:nvPicPr>
        <xdr:cNvPr id="3" name="Picture 63" descr="C:\Users\hfreeth\AppData\Local\Microsoft\Windows\Temporary Internet Files\Content.IE5\XLHOTTUP\MM900254501[1].gif">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3962400" y="3924300"/>
          <a:ext cx="180975" cy="172307"/>
        </a:xfrm>
        <a:prstGeom prst="rect">
          <a:avLst/>
        </a:prstGeom>
        <a:noFill/>
      </xdr:spPr>
    </xdr:pic>
    <xdr:clientData/>
  </xdr:twoCellAnchor>
  <xdr:twoCellAnchor editAs="oneCell">
    <xdr:from>
      <xdr:col>0</xdr:col>
      <xdr:colOff>1</xdr:colOff>
      <xdr:row>0</xdr:row>
      <xdr:rowOff>0</xdr:rowOff>
    </xdr:from>
    <xdr:to>
      <xdr:col>0</xdr:col>
      <xdr:colOff>3640985</xdr:colOff>
      <xdr:row>19</xdr:row>
      <xdr:rowOff>66675</xdr:rowOff>
    </xdr:to>
    <xdr:pic>
      <xdr:nvPicPr>
        <xdr:cNvPr id="1025" name="Picture 1">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1" y="0"/>
          <a:ext cx="3640984" cy="51149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5485319</xdr:colOff>
      <xdr:row>8</xdr:row>
      <xdr:rowOff>20434</xdr:rowOff>
    </xdr:from>
    <xdr:to>
      <xdr:col>0</xdr:col>
      <xdr:colOff>5666294</xdr:colOff>
      <xdr:row>9</xdr:row>
      <xdr:rowOff>2241</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14396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9"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10"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11"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723900</xdr:colOff>
      <xdr:row>3</xdr:row>
      <xdr:rowOff>57150</xdr:rowOff>
    </xdr:from>
    <xdr:to>
      <xdr:col>8</xdr:col>
      <xdr:colOff>904875</xdr:colOff>
      <xdr:row>3</xdr:row>
      <xdr:rowOff>229457</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67600" y="676275"/>
          <a:ext cx="180975" cy="172307"/>
        </a:xfrm>
        <a:prstGeom prst="rect">
          <a:avLst/>
        </a:prstGeom>
        <a:noFill/>
      </xdr:spPr>
    </xdr:pic>
    <xdr:clientData/>
  </xdr:twoCellAnchor>
  <xdr:twoCellAnchor editAs="oneCell">
    <xdr:from>
      <xdr:col>9</xdr:col>
      <xdr:colOff>971550</xdr:colOff>
      <xdr:row>3</xdr:row>
      <xdr:rowOff>57150</xdr:rowOff>
    </xdr:from>
    <xdr:to>
      <xdr:col>9</xdr:col>
      <xdr:colOff>1152525</xdr:colOff>
      <xdr:row>3</xdr:row>
      <xdr:rowOff>229457</xdr:rowOff>
    </xdr:to>
    <xdr:pic>
      <xdr:nvPicPr>
        <xdr:cNvPr id="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983575" y="485775"/>
          <a:ext cx="180975" cy="172307"/>
        </a:xfrm>
        <a:prstGeom prst="rect">
          <a:avLst/>
        </a:prstGeom>
        <a:noFill/>
      </xdr:spPr>
    </xdr:pic>
    <xdr:clientData/>
  </xdr:twoCellAnchor>
  <xdr:twoCellAnchor editAs="oneCell">
    <xdr:from>
      <xdr:col>10</xdr:col>
      <xdr:colOff>828675</xdr:colOff>
      <xdr:row>3</xdr:row>
      <xdr:rowOff>57150</xdr:rowOff>
    </xdr:from>
    <xdr:to>
      <xdr:col>10</xdr:col>
      <xdr:colOff>1009650</xdr:colOff>
      <xdr:row>3</xdr:row>
      <xdr:rowOff>229457</xdr:rowOff>
    </xdr:to>
    <xdr:pic>
      <xdr:nvPicPr>
        <xdr:cNvPr id="4"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22350" y="485775"/>
          <a:ext cx="180975" cy="172307"/>
        </a:xfrm>
        <a:prstGeom prst="rect">
          <a:avLst/>
        </a:prstGeom>
        <a:noFill/>
      </xdr:spPr>
    </xdr:pic>
    <xdr:clientData/>
  </xdr:twoCellAnchor>
  <xdr:twoCellAnchor editAs="oneCell">
    <xdr:from>
      <xdr:col>11</xdr:col>
      <xdr:colOff>457200</xdr:colOff>
      <xdr:row>3</xdr:row>
      <xdr:rowOff>57150</xdr:rowOff>
    </xdr:from>
    <xdr:to>
      <xdr:col>11</xdr:col>
      <xdr:colOff>638175</xdr:colOff>
      <xdr:row>3</xdr:row>
      <xdr:rowOff>229457</xdr:rowOff>
    </xdr:to>
    <xdr:pic>
      <xdr:nvPicPr>
        <xdr:cNvPr id="5"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79675" y="485775"/>
          <a:ext cx="180975" cy="172307"/>
        </a:xfrm>
        <a:prstGeom prst="rect">
          <a:avLst/>
        </a:prstGeom>
        <a:noFill/>
      </xdr:spPr>
    </xdr:pic>
    <xdr:clientData/>
  </xdr:twoCellAnchor>
  <xdr:twoCellAnchor editAs="oneCell">
    <xdr:from>
      <xdr:col>13</xdr:col>
      <xdr:colOff>695325</xdr:colOff>
      <xdr:row>3</xdr:row>
      <xdr:rowOff>57150</xdr:rowOff>
    </xdr:from>
    <xdr:to>
      <xdr:col>13</xdr:col>
      <xdr:colOff>876300</xdr:colOff>
      <xdr:row>3</xdr:row>
      <xdr:rowOff>229457</xdr:rowOff>
    </xdr:to>
    <xdr:pic>
      <xdr:nvPicPr>
        <xdr:cNvPr id="7"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278100" y="485775"/>
          <a:ext cx="180975" cy="172307"/>
        </a:xfrm>
        <a:prstGeom prst="rect">
          <a:avLst/>
        </a:prstGeom>
        <a:noFill/>
      </xdr:spPr>
    </xdr:pic>
    <xdr:clientData/>
  </xdr:twoCellAnchor>
  <xdr:twoCellAnchor editAs="oneCell">
    <xdr:from>
      <xdr:col>14</xdr:col>
      <xdr:colOff>295275</xdr:colOff>
      <xdr:row>3</xdr:row>
      <xdr:rowOff>57150</xdr:rowOff>
    </xdr:from>
    <xdr:to>
      <xdr:col>14</xdr:col>
      <xdr:colOff>476250</xdr:colOff>
      <xdr:row>3</xdr:row>
      <xdr:rowOff>229457</xdr:rowOff>
    </xdr:to>
    <xdr:pic>
      <xdr:nvPicPr>
        <xdr:cNvPr id="8"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21100" y="485775"/>
          <a:ext cx="180975" cy="172307"/>
        </a:xfrm>
        <a:prstGeom prst="rect">
          <a:avLst/>
        </a:prstGeom>
        <a:noFill/>
      </xdr:spPr>
    </xdr:pic>
    <xdr:clientData/>
  </xdr:twoCellAnchor>
  <xdr:twoCellAnchor editAs="oneCell">
    <xdr:from>
      <xdr:col>15</xdr:col>
      <xdr:colOff>523875</xdr:colOff>
      <xdr:row>3</xdr:row>
      <xdr:rowOff>57150</xdr:rowOff>
    </xdr:from>
    <xdr:to>
      <xdr:col>15</xdr:col>
      <xdr:colOff>704850</xdr:colOff>
      <xdr:row>3</xdr:row>
      <xdr:rowOff>229457</xdr:rowOff>
    </xdr:to>
    <xdr:pic>
      <xdr:nvPicPr>
        <xdr:cNvPr id="9"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392650" y="485775"/>
          <a:ext cx="180975" cy="172307"/>
        </a:xfrm>
        <a:prstGeom prst="rect">
          <a:avLst/>
        </a:prstGeom>
        <a:noFill/>
      </xdr:spPr>
    </xdr:pic>
    <xdr:clientData/>
  </xdr:twoCellAnchor>
  <xdr:twoCellAnchor editAs="oneCell">
    <xdr:from>
      <xdr:col>16</xdr:col>
      <xdr:colOff>428625</xdr:colOff>
      <xdr:row>3</xdr:row>
      <xdr:rowOff>57150</xdr:rowOff>
    </xdr:from>
    <xdr:to>
      <xdr:col>16</xdr:col>
      <xdr:colOff>609600</xdr:colOff>
      <xdr:row>3</xdr:row>
      <xdr:rowOff>229457</xdr:rowOff>
    </xdr:to>
    <xdr:pic>
      <xdr:nvPicPr>
        <xdr:cNvPr id="10"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516600" y="485775"/>
          <a:ext cx="180975" cy="172307"/>
        </a:xfrm>
        <a:prstGeom prst="rect">
          <a:avLst/>
        </a:prstGeom>
        <a:noFill/>
      </xdr:spPr>
    </xdr:pic>
    <xdr:clientData/>
  </xdr:twoCellAnchor>
  <xdr:twoCellAnchor editAs="oneCell">
    <xdr:from>
      <xdr:col>17</xdr:col>
      <xdr:colOff>342900</xdr:colOff>
      <xdr:row>3</xdr:row>
      <xdr:rowOff>57150</xdr:rowOff>
    </xdr:from>
    <xdr:to>
      <xdr:col>17</xdr:col>
      <xdr:colOff>523875</xdr:colOff>
      <xdr:row>3</xdr:row>
      <xdr:rowOff>229457</xdr:rowOff>
    </xdr:to>
    <xdr:pic>
      <xdr:nvPicPr>
        <xdr:cNvPr id="12"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431000" y="485775"/>
          <a:ext cx="180975" cy="172307"/>
        </a:xfrm>
        <a:prstGeom prst="rect">
          <a:avLst/>
        </a:prstGeom>
        <a:noFill/>
      </xdr:spPr>
    </xdr:pic>
    <xdr:clientData/>
  </xdr:twoCellAnchor>
  <xdr:twoCellAnchor editAs="oneCell">
    <xdr:from>
      <xdr:col>20</xdr:col>
      <xdr:colOff>561975</xdr:colOff>
      <xdr:row>3</xdr:row>
      <xdr:rowOff>57150</xdr:rowOff>
    </xdr:from>
    <xdr:to>
      <xdr:col>20</xdr:col>
      <xdr:colOff>742950</xdr:colOff>
      <xdr:row>3</xdr:row>
      <xdr:rowOff>229457</xdr:rowOff>
    </xdr:to>
    <xdr:pic>
      <xdr:nvPicPr>
        <xdr:cNvPr id="13"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45725" y="676275"/>
          <a:ext cx="180975" cy="172307"/>
        </a:xfrm>
        <a:prstGeom prst="rect">
          <a:avLst/>
        </a:prstGeom>
        <a:noFill/>
      </xdr:spPr>
    </xdr:pic>
    <xdr:clientData/>
  </xdr:twoCellAnchor>
  <xdr:twoCellAnchor editAs="oneCell">
    <xdr:from>
      <xdr:col>22</xdr:col>
      <xdr:colOff>400050</xdr:colOff>
      <xdr:row>3</xdr:row>
      <xdr:rowOff>57150</xdr:rowOff>
    </xdr:from>
    <xdr:to>
      <xdr:col>22</xdr:col>
      <xdr:colOff>581025</xdr:colOff>
      <xdr:row>3</xdr:row>
      <xdr:rowOff>229457</xdr:rowOff>
    </xdr:to>
    <xdr:pic>
      <xdr:nvPicPr>
        <xdr:cNvPr id="16"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145875" y="485775"/>
          <a:ext cx="180975" cy="172307"/>
        </a:xfrm>
        <a:prstGeom prst="rect">
          <a:avLst/>
        </a:prstGeom>
        <a:noFill/>
      </xdr:spPr>
    </xdr:pic>
    <xdr:clientData/>
  </xdr:twoCellAnchor>
  <xdr:twoCellAnchor editAs="oneCell">
    <xdr:from>
      <xdr:col>23</xdr:col>
      <xdr:colOff>533400</xdr:colOff>
      <xdr:row>3</xdr:row>
      <xdr:rowOff>57150</xdr:rowOff>
    </xdr:from>
    <xdr:to>
      <xdr:col>23</xdr:col>
      <xdr:colOff>714375</xdr:colOff>
      <xdr:row>3</xdr:row>
      <xdr:rowOff>229457</xdr:rowOff>
    </xdr:to>
    <xdr:pic>
      <xdr:nvPicPr>
        <xdr:cNvPr id="17"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222200" y="485775"/>
          <a:ext cx="180975" cy="172307"/>
        </a:xfrm>
        <a:prstGeom prst="rect">
          <a:avLst/>
        </a:prstGeom>
        <a:noFill/>
      </xdr:spPr>
    </xdr:pic>
    <xdr:clientData/>
  </xdr:twoCellAnchor>
  <xdr:twoCellAnchor editAs="oneCell">
    <xdr:from>
      <xdr:col>25</xdr:col>
      <xdr:colOff>495300</xdr:colOff>
      <xdr:row>3</xdr:row>
      <xdr:rowOff>57150</xdr:rowOff>
    </xdr:from>
    <xdr:to>
      <xdr:col>25</xdr:col>
      <xdr:colOff>676275</xdr:colOff>
      <xdr:row>3</xdr:row>
      <xdr:rowOff>229457</xdr:rowOff>
    </xdr:to>
    <xdr:pic>
      <xdr:nvPicPr>
        <xdr:cNvPr id="18"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155775" y="676275"/>
          <a:ext cx="180975" cy="172307"/>
        </a:xfrm>
        <a:prstGeom prst="rect">
          <a:avLst/>
        </a:prstGeom>
        <a:noFill/>
      </xdr:spPr>
    </xdr:pic>
    <xdr:clientData/>
  </xdr:twoCellAnchor>
  <xdr:twoCellAnchor editAs="oneCell">
    <xdr:from>
      <xdr:col>28</xdr:col>
      <xdr:colOff>209550</xdr:colOff>
      <xdr:row>3</xdr:row>
      <xdr:rowOff>57150</xdr:rowOff>
    </xdr:from>
    <xdr:to>
      <xdr:col>28</xdr:col>
      <xdr:colOff>390525</xdr:colOff>
      <xdr:row>3</xdr:row>
      <xdr:rowOff>229457</xdr:rowOff>
    </xdr:to>
    <xdr:pic>
      <xdr:nvPicPr>
        <xdr:cNvPr id="20"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022800" y="485775"/>
          <a:ext cx="180975" cy="172307"/>
        </a:xfrm>
        <a:prstGeom prst="rect">
          <a:avLst/>
        </a:prstGeom>
        <a:noFill/>
      </xdr:spPr>
    </xdr:pic>
    <xdr:clientData/>
  </xdr:twoCellAnchor>
  <xdr:twoCellAnchor editAs="oneCell">
    <xdr:from>
      <xdr:col>29</xdr:col>
      <xdr:colOff>314325</xdr:colOff>
      <xdr:row>3</xdr:row>
      <xdr:rowOff>57150</xdr:rowOff>
    </xdr:from>
    <xdr:to>
      <xdr:col>29</xdr:col>
      <xdr:colOff>495300</xdr:colOff>
      <xdr:row>3</xdr:row>
      <xdr:rowOff>229457</xdr:rowOff>
    </xdr:to>
    <xdr:pic>
      <xdr:nvPicPr>
        <xdr:cNvPr id="22"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803975" y="485775"/>
          <a:ext cx="180975" cy="172307"/>
        </a:xfrm>
        <a:prstGeom prst="rect">
          <a:avLst/>
        </a:prstGeom>
        <a:noFill/>
      </xdr:spPr>
    </xdr:pic>
    <xdr:clientData/>
  </xdr:twoCellAnchor>
  <xdr:twoCellAnchor editAs="oneCell">
    <xdr:from>
      <xdr:col>33</xdr:col>
      <xdr:colOff>447675</xdr:colOff>
      <xdr:row>3</xdr:row>
      <xdr:rowOff>57150</xdr:rowOff>
    </xdr:from>
    <xdr:to>
      <xdr:col>33</xdr:col>
      <xdr:colOff>628650</xdr:colOff>
      <xdr:row>3</xdr:row>
      <xdr:rowOff>229457</xdr:rowOff>
    </xdr:to>
    <xdr:pic>
      <xdr:nvPicPr>
        <xdr:cNvPr id="23" name="Picture 63" descr="C:\Users\hfreeth\AppData\Local\Microsoft\Windows\Temporary Internet Files\Content.IE5\XLHOTTUP\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870525" y="485775"/>
          <a:ext cx="180975" cy="172307"/>
        </a:xfrm>
        <a:prstGeom prst="rect">
          <a:avLst/>
        </a:prstGeom>
        <a:noFill/>
      </xdr:spPr>
    </xdr:pic>
    <xdr:clientData/>
  </xdr:twoCellAnchor>
  <xdr:twoCellAnchor editAs="oneCell">
    <xdr:from>
      <xdr:col>31</xdr:col>
      <xdr:colOff>381000</xdr:colOff>
      <xdr:row>3</xdr:row>
      <xdr:rowOff>57150</xdr:rowOff>
    </xdr:from>
    <xdr:to>
      <xdr:col>31</xdr:col>
      <xdr:colOff>561975</xdr:colOff>
      <xdr:row>3</xdr:row>
      <xdr:rowOff>229457</xdr:rowOff>
    </xdr:to>
    <xdr:pic>
      <xdr:nvPicPr>
        <xdr:cNvPr id="24"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499425" y="485775"/>
          <a:ext cx="180975" cy="172307"/>
        </a:xfrm>
        <a:prstGeom prst="rect">
          <a:avLst/>
        </a:prstGeom>
        <a:noFill/>
      </xdr:spPr>
    </xdr:pic>
    <xdr:clientData/>
  </xdr:twoCellAnchor>
  <xdr:twoCellAnchor editAs="oneCell">
    <xdr:from>
      <xdr:col>32</xdr:col>
      <xdr:colOff>409575</xdr:colOff>
      <xdr:row>3</xdr:row>
      <xdr:rowOff>57150</xdr:rowOff>
    </xdr:from>
    <xdr:to>
      <xdr:col>32</xdr:col>
      <xdr:colOff>590550</xdr:colOff>
      <xdr:row>3</xdr:row>
      <xdr:rowOff>229457</xdr:rowOff>
    </xdr:to>
    <xdr:pic>
      <xdr:nvPicPr>
        <xdr:cNvPr id="25" name="Picture 63" descr="C:\Users\hfreeth\AppData\Local\Microsoft\Windows\Temporary Internet Files\Content.IE5\XLHOTTUP\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85250" y="485775"/>
          <a:ext cx="180975" cy="172307"/>
        </a:xfrm>
        <a:prstGeom prst="rect">
          <a:avLst/>
        </a:prstGeom>
        <a:noFill/>
      </xdr:spPr>
    </xdr:pic>
    <xdr:clientData/>
  </xdr:twoCellAnchor>
  <xdr:twoCellAnchor editAs="oneCell">
    <xdr:from>
      <xdr:col>34</xdr:col>
      <xdr:colOff>447675</xdr:colOff>
      <xdr:row>3</xdr:row>
      <xdr:rowOff>57150</xdr:rowOff>
    </xdr:from>
    <xdr:to>
      <xdr:col>34</xdr:col>
      <xdr:colOff>628650</xdr:colOff>
      <xdr:row>3</xdr:row>
      <xdr:rowOff>229457</xdr:rowOff>
    </xdr:to>
    <xdr:pic>
      <xdr:nvPicPr>
        <xdr:cNvPr id="26"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28100" y="485775"/>
          <a:ext cx="180975" cy="172307"/>
        </a:xfrm>
        <a:prstGeom prst="rect">
          <a:avLst/>
        </a:prstGeom>
        <a:noFill/>
      </xdr:spPr>
    </xdr:pic>
    <xdr:clientData/>
  </xdr:twoCellAnchor>
  <xdr:twoCellAnchor editAs="oneCell">
    <xdr:from>
      <xdr:col>35</xdr:col>
      <xdr:colOff>581025</xdr:colOff>
      <xdr:row>3</xdr:row>
      <xdr:rowOff>57150</xdr:rowOff>
    </xdr:from>
    <xdr:to>
      <xdr:col>35</xdr:col>
      <xdr:colOff>762000</xdr:colOff>
      <xdr:row>3</xdr:row>
      <xdr:rowOff>229457</xdr:rowOff>
    </xdr:to>
    <xdr:pic>
      <xdr:nvPicPr>
        <xdr:cNvPr id="27" name="Picture 63" descr="C:\Users\hfreeth\AppData\Local\Microsoft\Windows\Temporary Internet Files\Content.IE5\XLHOTTUP\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585525" y="485775"/>
          <a:ext cx="180975" cy="172307"/>
        </a:xfrm>
        <a:prstGeom prst="rect">
          <a:avLst/>
        </a:prstGeom>
        <a:noFill/>
      </xdr:spPr>
    </xdr:pic>
    <xdr:clientData/>
  </xdr:twoCellAnchor>
  <xdr:twoCellAnchor editAs="oneCell">
    <xdr:from>
      <xdr:col>36</xdr:col>
      <xdr:colOff>419100</xdr:colOff>
      <xdr:row>3</xdr:row>
      <xdr:rowOff>57150</xdr:rowOff>
    </xdr:from>
    <xdr:to>
      <xdr:col>36</xdr:col>
      <xdr:colOff>600075</xdr:colOff>
      <xdr:row>3</xdr:row>
      <xdr:rowOff>229457</xdr:rowOff>
    </xdr:to>
    <xdr:pic>
      <xdr:nvPicPr>
        <xdr:cNvPr id="28" name="Picture 63" descr="C:\Users\hfreeth\AppData\Local\Microsoft\Windows\Temporary Internet Files\Content.IE5\XLHOTTUP\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747575" y="485775"/>
          <a:ext cx="180975" cy="172307"/>
        </a:xfrm>
        <a:prstGeom prst="rect">
          <a:avLst/>
        </a:prstGeom>
        <a:noFill/>
      </xdr:spPr>
    </xdr:pic>
    <xdr:clientData/>
  </xdr:twoCellAnchor>
  <xdr:twoCellAnchor editAs="oneCell">
    <xdr:from>
      <xdr:col>38</xdr:col>
      <xdr:colOff>619125</xdr:colOff>
      <xdr:row>3</xdr:row>
      <xdr:rowOff>57150</xdr:rowOff>
    </xdr:from>
    <xdr:to>
      <xdr:col>38</xdr:col>
      <xdr:colOff>800100</xdr:colOff>
      <xdr:row>3</xdr:row>
      <xdr:rowOff>229457</xdr:rowOff>
    </xdr:to>
    <xdr:pic>
      <xdr:nvPicPr>
        <xdr:cNvPr id="29" name="Picture 63" descr="C:\Users\hfreeth\AppData\Local\Microsoft\Windows\Temporary Internet Files\Content.IE5\XLHOTTUP\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328850" y="485775"/>
          <a:ext cx="180975" cy="172307"/>
        </a:xfrm>
        <a:prstGeom prst="rect">
          <a:avLst/>
        </a:prstGeom>
        <a:noFill/>
      </xdr:spPr>
    </xdr:pic>
    <xdr:clientData/>
  </xdr:twoCellAnchor>
  <xdr:twoCellAnchor editAs="oneCell">
    <xdr:from>
      <xdr:col>39</xdr:col>
      <xdr:colOff>228600</xdr:colOff>
      <xdr:row>3</xdr:row>
      <xdr:rowOff>57150</xdr:rowOff>
    </xdr:from>
    <xdr:to>
      <xdr:col>39</xdr:col>
      <xdr:colOff>409575</xdr:colOff>
      <xdr:row>3</xdr:row>
      <xdr:rowOff>229457</xdr:rowOff>
    </xdr:to>
    <xdr:pic>
      <xdr:nvPicPr>
        <xdr:cNvPr id="31" name="Picture 63" descr="C:\Users\hfreeth\AppData\Local\Microsoft\Windows\Temporary Internet Files\Content.IE5\XLHOTTUP\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328975" y="485775"/>
          <a:ext cx="180975" cy="172307"/>
        </a:xfrm>
        <a:prstGeom prst="rect">
          <a:avLst/>
        </a:prstGeom>
        <a:noFill/>
      </xdr:spPr>
    </xdr:pic>
    <xdr:clientData/>
  </xdr:twoCellAnchor>
  <xdr:twoCellAnchor editAs="oneCell">
    <xdr:from>
      <xdr:col>43</xdr:col>
      <xdr:colOff>533400</xdr:colOff>
      <xdr:row>3</xdr:row>
      <xdr:rowOff>57150</xdr:rowOff>
    </xdr:from>
    <xdr:to>
      <xdr:col>43</xdr:col>
      <xdr:colOff>714375</xdr:colOff>
      <xdr:row>3</xdr:row>
      <xdr:rowOff>229457</xdr:rowOff>
    </xdr:to>
    <xdr:pic>
      <xdr:nvPicPr>
        <xdr:cNvPr id="33" name="Picture 63" descr="C:\Users\hfreeth\AppData\Local\Microsoft\Windows\Temporary Internet Files\Content.IE5\XLHOTTUP\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234350" y="485775"/>
          <a:ext cx="180975" cy="172307"/>
        </a:xfrm>
        <a:prstGeom prst="rect">
          <a:avLst/>
        </a:prstGeom>
        <a:noFill/>
      </xdr:spPr>
    </xdr:pic>
    <xdr:clientData/>
  </xdr:twoCellAnchor>
  <xdr:twoCellAnchor editAs="oneCell">
    <xdr:from>
      <xdr:col>44</xdr:col>
      <xdr:colOff>628650</xdr:colOff>
      <xdr:row>3</xdr:row>
      <xdr:rowOff>57150</xdr:rowOff>
    </xdr:from>
    <xdr:to>
      <xdr:col>44</xdr:col>
      <xdr:colOff>809625</xdr:colOff>
      <xdr:row>3</xdr:row>
      <xdr:rowOff>229457</xdr:rowOff>
    </xdr:to>
    <xdr:pic>
      <xdr:nvPicPr>
        <xdr:cNvPr id="34" name="Picture 63" descr="C:\Users\hfreeth\AppData\Local\Microsoft\Windows\Temporary Internet Files\Content.IE5\XLHOTTUP\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520225" y="485775"/>
          <a:ext cx="180975" cy="172307"/>
        </a:xfrm>
        <a:prstGeom prst="rect">
          <a:avLst/>
        </a:prstGeom>
        <a:noFill/>
      </xdr:spPr>
    </xdr:pic>
    <xdr:clientData/>
  </xdr:twoCellAnchor>
  <xdr:twoCellAnchor editAs="oneCell">
    <xdr:from>
      <xdr:col>46</xdr:col>
      <xdr:colOff>333375</xdr:colOff>
      <xdr:row>3</xdr:row>
      <xdr:rowOff>57150</xdr:rowOff>
    </xdr:from>
    <xdr:to>
      <xdr:col>46</xdr:col>
      <xdr:colOff>514350</xdr:colOff>
      <xdr:row>3</xdr:row>
      <xdr:rowOff>229457</xdr:rowOff>
    </xdr:to>
    <xdr:pic>
      <xdr:nvPicPr>
        <xdr:cNvPr id="36" name="Picture 63" descr="C:\Users\hfreeth\AppData\Local\Microsoft\Windows\Temporary Internet Files\Content.IE5\XLHOTTUP\MM900254501[1].gif">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844075" y="485775"/>
          <a:ext cx="180975" cy="172307"/>
        </a:xfrm>
        <a:prstGeom prst="rect">
          <a:avLst/>
        </a:prstGeom>
        <a:noFill/>
      </xdr:spPr>
    </xdr:pic>
    <xdr:clientData/>
  </xdr:twoCellAnchor>
  <xdr:twoCellAnchor editAs="oneCell">
    <xdr:from>
      <xdr:col>50</xdr:col>
      <xdr:colOff>381000</xdr:colOff>
      <xdr:row>3</xdr:row>
      <xdr:rowOff>57150</xdr:rowOff>
    </xdr:from>
    <xdr:to>
      <xdr:col>50</xdr:col>
      <xdr:colOff>561975</xdr:colOff>
      <xdr:row>3</xdr:row>
      <xdr:rowOff>229457</xdr:rowOff>
    </xdr:to>
    <xdr:pic>
      <xdr:nvPicPr>
        <xdr:cNvPr id="38" name="Picture 63" descr="C:\Users\hfreeth\AppData\Local\Microsoft\Windows\Temporary Internet Files\Content.IE5\XLHOTTUP\MM900254501[1].gif">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16075" y="485775"/>
          <a:ext cx="180975" cy="172307"/>
        </a:xfrm>
        <a:prstGeom prst="rect">
          <a:avLst/>
        </a:prstGeom>
        <a:noFill/>
      </xdr:spPr>
    </xdr:pic>
    <xdr:clientData/>
  </xdr:twoCellAnchor>
  <xdr:twoCellAnchor editAs="oneCell">
    <xdr:from>
      <xdr:col>49</xdr:col>
      <xdr:colOff>552450</xdr:colOff>
      <xdr:row>3</xdr:row>
      <xdr:rowOff>57150</xdr:rowOff>
    </xdr:from>
    <xdr:to>
      <xdr:col>49</xdr:col>
      <xdr:colOff>733425</xdr:colOff>
      <xdr:row>3</xdr:row>
      <xdr:rowOff>229457</xdr:rowOff>
    </xdr:to>
    <xdr:pic>
      <xdr:nvPicPr>
        <xdr:cNvPr id="39" name="Picture 63" descr="C:\Users\hfreeth\AppData\Local\Microsoft\Windows\Temporary Internet Files\Content.IE5\XLHOTTUP\MM900254501[1].gif">
          <a:hlinkClick xmlns:r="http://schemas.openxmlformats.org/officeDocument/2006/relationships" r:id="rId29"/>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330225" y="485775"/>
          <a:ext cx="180975" cy="172307"/>
        </a:xfrm>
        <a:prstGeom prst="rect">
          <a:avLst/>
        </a:prstGeom>
        <a:noFill/>
      </xdr:spPr>
    </xdr:pic>
    <xdr:clientData/>
  </xdr:twoCellAnchor>
  <xdr:twoCellAnchor editAs="oneCell">
    <xdr:from>
      <xdr:col>52</xdr:col>
      <xdr:colOff>742950</xdr:colOff>
      <xdr:row>3</xdr:row>
      <xdr:rowOff>57150</xdr:rowOff>
    </xdr:from>
    <xdr:to>
      <xdr:col>52</xdr:col>
      <xdr:colOff>923925</xdr:colOff>
      <xdr:row>3</xdr:row>
      <xdr:rowOff>229457</xdr:rowOff>
    </xdr:to>
    <xdr:pic>
      <xdr:nvPicPr>
        <xdr:cNvPr id="41" name="Picture 63" descr="C:\Users\hfreeth\AppData\Local\Microsoft\Windows\Temporary Internet Files\Content.IE5\XLHOTTUP\MM900254501[1].gif">
          <a:hlinkClick xmlns:r="http://schemas.openxmlformats.org/officeDocument/2006/relationships" r:id="rId30"/>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978300" y="485775"/>
          <a:ext cx="180975" cy="172307"/>
        </a:xfrm>
        <a:prstGeom prst="rect">
          <a:avLst/>
        </a:prstGeom>
        <a:noFill/>
      </xdr:spPr>
    </xdr:pic>
    <xdr:clientData/>
  </xdr:twoCellAnchor>
  <xdr:twoCellAnchor editAs="oneCell">
    <xdr:from>
      <xdr:col>53</xdr:col>
      <xdr:colOff>685800</xdr:colOff>
      <xdr:row>3</xdr:row>
      <xdr:rowOff>57150</xdr:rowOff>
    </xdr:from>
    <xdr:to>
      <xdr:col>53</xdr:col>
      <xdr:colOff>866775</xdr:colOff>
      <xdr:row>3</xdr:row>
      <xdr:rowOff>229457</xdr:rowOff>
    </xdr:to>
    <xdr:pic>
      <xdr:nvPicPr>
        <xdr:cNvPr id="42" name="Picture 63" descr="C:\Users\hfreeth\AppData\Local\Microsoft\Windows\Temporary Internet Files\Content.IE5\XLHOTTUP\MM900254501[1].gif">
          <a:hlinkClick xmlns:r="http://schemas.openxmlformats.org/officeDocument/2006/relationships" r:id="rId3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578500" y="485775"/>
          <a:ext cx="180975" cy="172307"/>
        </a:xfrm>
        <a:prstGeom prst="rect">
          <a:avLst/>
        </a:prstGeom>
        <a:noFill/>
      </xdr:spPr>
    </xdr:pic>
    <xdr:clientData/>
  </xdr:twoCellAnchor>
  <xdr:twoCellAnchor editAs="oneCell">
    <xdr:from>
      <xdr:col>54</xdr:col>
      <xdr:colOff>685800</xdr:colOff>
      <xdr:row>3</xdr:row>
      <xdr:rowOff>57150</xdr:rowOff>
    </xdr:from>
    <xdr:to>
      <xdr:col>54</xdr:col>
      <xdr:colOff>866775</xdr:colOff>
      <xdr:row>3</xdr:row>
      <xdr:rowOff>229457</xdr:rowOff>
    </xdr:to>
    <xdr:pic>
      <xdr:nvPicPr>
        <xdr:cNvPr id="43" name="Picture 63" descr="C:\Users\hfreeth\AppData\Local\Microsoft\Windows\Temporary Internet Files\Content.IE5\XLHOTTUP\MM900254501[1].gif">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578500" y="485775"/>
          <a:ext cx="180975" cy="172307"/>
        </a:xfrm>
        <a:prstGeom prst="rect">
          <a:avLst/>
        </a:prstGeom>
        <a:noFill/>
      </xdr:spPr>
    </xdr:pic>
    <xdr:clientData/>
  </xdr:twoCellAnchor>
  <xdr:twoCellAnchor editAs="oneCell">
    <xdr:from>
      <xdr:col>55</xdr:col>
      <xdr:colOff>428625</xdr:colOff>
      <xdr:row>3</xdr:row>
      <xdr:rowOff>57150</xdr:rowOff>
    </xdr:from>
    <xdr:to>
      <xdr:col>55</xdr:col>
      <xdr:colOff>609600</xdr:colOff>
      <xdr:row>3</xdr:row>
      <xdr:rowOff>229457</xdr:rowOff>
    </xdr:to>
    <xdr:pic>
      <xdr:nvPicPr>
        <xdr:cNvPr id="45" name="Picture 63" descr="C:\Users\hfreeth\AppData\Local\Microsoft\Windows\Temporary Internet Files\Content.IE5\XLHOTTUP\MM900254501[1].gif">
          <a:hlinkClick xmlns:r="http://schemas.openxmlformats.org/officeDocument/2006/relationships" r:id="rId3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350275" y="485775"/>
          <a:ext cx="180975" cy="172307"/>
        </a:xfrm>
        <a:prstGeom prst="rect">
          <a:avLst/>
        </a:prstGeom>
        <a:noFill/>
      </xdr:spPr>
    </xdr:pic>
    <xdr:clientData/>
  </xdr:twoCellAnchor>
  <xdr:twoCellAnchor editAs="oneCell">
    <xdr:from>
      <xdr:col>21</xdr:col>
      <xdr:colOff>257175</xdr:colOff>
      <xdr:row>3</xdr:row>
      <xdr:rowOff>57150</xdr:rowOff>
    </xdr:from>
    <xdr:to>
      <xdr:col>21</xdr:col>
      <xdr:colOff>438150</xdr:colOff>
      <xdr:row>3</xdr:row>
      <xdr:rowOff>229457</xdr:rowOff>
    </xdr:to>
    <xdr:pic>
      <xdr:nvPicPr>
        <xdr:cNvPr id="46" name="Picture 63" descr="C:\Users\hfreeth\AppData\Local\Microsoft\Windows\Temporary Internet Files\Content.IE5\XLHOTTUP\MM900254501[1].gif">
          <a:hlinkClick xmlns:r="http://schemas.openxmlformats.org/officeDocument/2006/relationships" r:id="rId3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860125" y="676275"/>
          <a:ext cx="180975" cy="172307"/>
        </a:xfrm>
        <a:prstGeom prst="rect">
          <a:avLst/>
        </a:prstGeom>
        <a:noFill/>
      </xdr:spPr>
    </xdr:pic>
    <xdr:clientData/>
  </xdr:twoCellAnchor>
  <xdr:twoCellAnchor editAs="oneCell">
    <xdr:from>
      <xdr:col>19</xdr:col>
      <xdr:colOff>400050</xdr:colOff>
      <xdr:row>3</xdr:row>
      <xdr:rowOff>57150</xdr:rowOff>
    </xdr:from>
    <xdr:to>
      <xdr:col>19</xdr:col>
      <xdr:colOff>581025</xdr:colOff>
      <xdr:row>3</xdr:row>
      <xdr:rowOff>229457</xdr:rowOff>
    </xdr:to>
    <xdr:pic>
      <xdr:nvPicPr>
        <xdr:cNvPr id="47" name="Picture 63" descr="C:\Users\hfreeth\AppData\Local\Microsoft\Windows\Temporary Internet Files\Content.IE5\XLHOTTUP\MM900254501[1].gif">
          <a:hlinkClick xmlns:r="http://schemas.openxmlformats.org/officeDocument/2006/relationships" r:id="rId3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859875" y="676275"/>
          <a:ext cx="180975" cy="172307"/>
        </a:xfrm>
        <a:prstGeom prst="rect">
          <a:avLst/>
        </a:prstGeom>
        <a:noFill/>
      </xdr:spPr>
    </xdr:pic>
    <xdr:clientData/>
  </xdr:twoCellAnchor>
  <xdr:twoCellAnchor editAs="oneCell">
    <xdr:from>
      <xdr:col>27</xdr:col>
      <xdr:colOff>333375</xdr:colOff>
      <xdr:row>3</xdr:row>
      <xdr:rowOff>57150</xdr:rowOff>
    </xdr:from>
    <xdr:to>
      <xdr:col>27</xdr:col>
      <xdr:colOff>514350</xdr:colOff>
      <xdr:row>3</xdr:row>
      <xdr:rowOff>229457</xdr:rowOff>
    </xdr:to>
    <xdr:pic>
      <xdr:nvPicPr>
        <xdr:cNvPr id="49" name="Picture 63" descr="C:\Users\hfreeth\AppData\Local\Microsoft\Windows\Temporary Internet Files\Content.IE5\XLHOTTUP\MM900254501[1].gif">
          <a:hlinkClick xmlns:r="http://schemas.openxmlformats.org/officeDocument/2006/relationships" r:id="rId3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289375" y="676275"/>
          <a:ext cx="180975" cy="172307"/>
        </a:xfrm>
        <a:prstGeom prst="rect">
          <a:avLst/>
        </a:prstGeom>
        <a:noFill/>
      </xdr:spPr>
    </xdr:pic>
    <xdr:clientData/>
  </xdr:twoCellAnchor>
  <xdr:twoCellAnchor editAs="oneCell">
    <xdr:from>
      <xdr:col>48</xdr:col>
      <xdr:colOff>342900</xdr:colOff>
      <xdr:row>3</xdr:row>
      <xdr:rowOff>57150</xdr:rowOff>
    </xdr:from>
    <xdr:to>
      <xdr:col>48</xdr:col>
      <xdr:colOff>523875</xdr:colOff>
      <xdr:row>3</xdr:row>
      <xdr:rowOff>229457</xdr:rowOff>
    </xdr:to>
    <xdr:pic>
      <xdr:nvPicPr>
        <xdr:cNvPr id="52" name="Picture 63" descr="C:\Users\hfreeth\AppData\Local\Microsoft\Windows\Temporary Internet Files\Content.IE5\XLHOTTUP\MM900254501[1].gif">
          <a:hlinkClick xmlns:r="http://schemas.openxmlformats.org/officeDocument/2006/relationships" r:id="rId37"/>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82475" y="676275"/>
          <a:ext cx="180975" cy="172307"/>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180975</xdr:colOff>
      <xdr:row>2</xdr:row>
      <xdr:rowOff>28575</xdr:rowOff>
    </xdr:from>
    <xdr:to>
      <xdr:col>9</xdr:col>
      <xdr:colOff>361950</xdr:colOff>
      <xdr:row>2</xdr:row>
      <xdr:rowOff>200882</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57775" y="409575"/>
          <a:ext cx="180975" cy="172307"/>
        </a:xfrm>
        <a:prstGeom prst="rect">
          <a:avLst/>
        </a:prstGeom>
        <a:noFill/>
      </xdr:spPr>
    </xdr:pic>
    <xdr:clientData/>
  </xdr:twoCellAnchor>
  <xdr:twoCellAnchor editAs="oneCell">
    <xdr:from>
      <xdr:col>10</xdr:col>
      <xdr:colOff>180975</xdr:colOff>
      <xdr:row>2</xdr:row>
      <xdr:rowOff>28575</xdr:rowOff>
    </xdr:from>
    <xdr:to>
      <xdr:col>10</xdr:col>
      <xdr:colOff>361950</xdr:colOff>
      <xdr:row>2</xdr:row>
      <xdr:rowOff>200882</xdr:rowOff>
    </xdr:to>
    <xdr:pic>
      <xdr:nvPicPr>
        <xdr:cNvPr id="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72125" y="409575"/>
          <a:ext cx="180975" cy="172307"/>
        </a:xfrm>
        <a:prstGeom prst="rect">
          <a:avLst/>
        </a:prstGeom>
        <a:noFill/>
      </xdr:spPr>
    </xdr:pic>
    <xdr:clientData/>
  </xdr:twoCellAnchor>
  <xdr:twoCellAnchor editAs="oneCell">
    <xdr:from>
      <xdr:col>11</xdr:col>
      <xdr:colOff>171450</xdr:colOff>
      <xdr:row>2</xdr:row>
      <xdr:rowOff>28575</xdr:rowOff>
    </xdr:from>
    <xdr:to>
      <xdr:col>11</xdr:col>
      <xdr:colOff>352425</xdr:colOff>
      <xdr:row>2</xdr:row>
      <xdr:rowOff>200882</xdr:rowOff>
    </xdr:to>
    <xdr:pic>
      <xdr:nvPicPr>
        <xdr:cNvPr id="4"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76950" y="409575"/>
          <a:ext cx="180975" cy="172307"/>
        </a:xfrm>
        <a:prstGeom prst="rect">
          <a:avLst/>
        </a:prstGeom>
        <a:noFill/>
      </xdr:spPr>
    </xdr:pic>
    <xdr:clientData/>
  </xdr:twoCellAnchor>
  <xdr:twoCellAnchor editAs="oneCell">
    <xdr:from>
      <xdr:col>12</xdr:col>
      <xdr:colOff>171450</xdr:colOff>
      <xdr:row>2</xdr:row>
      <xdr:rowOff>28575</xdr:rowOff>
    </xdr:from>
    <xdr:to>
      <xdr:col>12</xdr:col>
      <xdr:colOff>352425</xdr:colOff>
      <xdr:row>2</xdr:row>
      <xdr:rowOff>200882</xdr:rowOff>
    </xdr:to>
    <xdr:pic>
      <xdr:nvPicPr>
        <xdr:cNvPr id="5"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91300" y="409575"/>
          <a:ext cx="180975" cy="172307"/>
        </a:xfrm>
        <a:prstGeom prst="rect">
          <a:avLst/>
        </a:prstGeom>
        <a:noFill/>
      </xdr:spPr>
    </xdr:pic>
    <xdr:clientData/>
  </xdr:twoCellAnchor>
  <xdr:twoCellAnchor editAs="oneCell">
    <xdr:from>
      <xdr:col>13</xdr:col>
      <xdr:colOff>180975</xdr:colOff>
      <xdr:row>2</xdr:row>
      <xdr:rowOff>28575</xdr:rowOff>
    </xdr:from>
    <xdr:to>
      <xdr:col>13</xdr:col>
      <xdr:colOff>361950</xdr:colOff>
      <xdr:row>2</xdr:row>
      <xdr:rowOff>200882</xdr:rowOff>
    </xdr:to>
    <xdr:pic>
      <xdr:nvPicPr>
        <xdr:cNvPr id="6"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15175" y="409575"/>
          <a:ext cx="180975" cy="172307"/>
        </a:xfrm>
        <a:prstGeom prst="rect">
          <a:avLst/>
        </a:prstGeom>
        <a:noFill/>
      </xdr:spPr>
    </xdr:pic>
    <xdr:clientData/>
  </xdr:twoCellAnchor>
  <xdr:twoCellAnchor editAs="oneCell">
    <xdr:from>
      <xdr:col>14</xdr:col>
      <xdr:colOff>171450</xdr:colOff>
      <xdr:row>2</xdr:row>
      <xdr:rowOff>28575</xdr:rowOff>
    </xdr:from>
    <xdr:to>
      <xdr:col>14</xdr:col>
      <xdr:colOff>352425</xdr:colOff>
      <xdr:row>2</xdr:row>
      <xdr:rowOff>200882</xdr:rowOff>
    </xdr:to>
    <xdr:pic>
      <xdr:nvPicPr>
        <xdr:cNvPr id="7"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20000" y="409575"/>
          <a:ext cx="180975" cy="172307"/>
        </a:xfrm>
        <a:prstGeom prst="rect">
          <a:avLst/>
        </a:prstGeom>
        <a:noFill/>
      </xdr:spPr>
    </xdr:pic>
    <xdr:clientData/>
  </xdr:twoCellAnchor>
  <xdr:twoCellAnchor editAs="oneCell">
    <xdr:from>
      <xdr:col>15</xdr:col>
      <xdr:colOff>180975</xdr:colOff>
      <xdr:row>2</xdr:row>
      <xdr:rowOff>28575</xdr:rowOff>
    </xdr:from>
    <xdr:to>
      <xdr:col>15</xdr:col>
      <xdr:colOff>361950</xdr:colOff>
      <xdr:row>2</xdr:row>
      <xdr:rowOff>200882</xdr:rowOff>
    </xdr:to>
    <xdr:pic>
      <xdr:nvPicPr>
        <xdr:cNvPr id="8"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43875" y="409575"/>
          <a:ext cx="180975" cy="172307"/>
        </a:xfrm>
        <a:prstGeom prst="rect">
          <a:avLst/>
        </a:prstGeom>
        <a:noFill/>
      </xdr:spPr>
    </xdr:pic>
    <xdr:clientData/>
  </xdr:twoCellAnchor>
  <xdr:twoCellAnchor editAs="oneCell">
    <xdr:from>
      <xdr:col>16</xdr:col>
      <xdr:colOff>171450</xdr:colOff>
      <xdr:row>2</xdr:row>
      <xdr:rowOff>28575</xdr:rowOff>
    </xdr:from>
    <xdr:to>
      <xdr:col>16</xdr:col>
      <xdr:colOff>352425</xdr:colOff>
      <xdr:row>2</xdr:row>
      <xdr:rowOff>200882</xdr:rowOff>
    </xdr:to>
    <xdr:pic>
      <xdr:nvPicPr>
        <xdr:cNvPr id="9"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8648700" y="409575"/>
          <a:ext cx="180975" cy="172307"/>
        </a:xfrm>
        <a:prstGeom prst="rect">
          <a:avLst/>
        </a:prstGeom>
        <a:noFill/>
      </xdr:spPr>
    </xdr:pic>
    <xdr:clientData/>
  </xdr:twoCellAnchor>
  <xdr:twoCellAnchor editAs="oneCell">
    <xdr:from>
      <xdr:col>17</xdr:col>
      <xdr:colOff>171450</xdr:colOff>
      <xdr:row>2</xdr:row>
      <xdr:rowOff>28575</xdr:rowOff>
    </xdr:from>
    <xdr:to>
      <xdr:col>17</xdr:col>
      <xdr:colOff>352425</xdr:colOff>
      <xdr:row>2</xdr:row>
      <xdr:rowOff>200882</xdr:rowOff>
    </xdr:to>
    <xdr:pic>
      <xdr:nvPicPr>
        <xdr:cNvPr id="10"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63050" y="409575"/>
          <a:ext cx="180975" cy="172307"/>
        </a:xfrm>
        <a:prstGeom prst="rect">
          <a:avLst/>
        </a:prstGeom>
        <a:noFill/>
      </xdr:spPr>
    </xdr:pic>
    <xdr:clientData/>
  </xdr:twoCellAnchor>
  <xdr:twoCellAnchor editAs="oneCell">
    <xdr:from>
      <xdr:col>18</xdr:col>
      <xdr:colOff>190500</xdr:colOff>
      <xdr:row>2</xdr:row>
      <xdr:rowOff>28575</xdr:rowOff>
    </xdr:from>
    <xdr:to>
      <xdr:col>18</xdr:col>
      <xdr:colOff>371475</xdr:colOff>
      <xdr:row>2</xdr:row>
      <xdr:rowOff>200882</xdr:rowOff>
    </xdr:to>
    <xdr:pic>
      <xdr:nvPicPr>
        <xdr:cNvPr id="11"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96450" y="409575"/>
          <a:ext cx="180975" cy="172307"/>
        </a:xfrm>
        <a:prstGeom prst="rect">
          <a:avLst/>
        </a:prstGeom>
        <a:noFill/>
      </xdr:spPr>
    </xdr:pic>
    <xdr:clientData/>
  </xdr:twoCellAnchor>
  <xdr:twoCellAnchor editAs="oneCell">
    <xdr:from>
      <xdr:col>19</xdr:col>
      <xdr:colOff>171450</xdr:colOff>
      <xdr:row>2</xdr:row>
      <xdr:rowOff>28575</xdr:rowOff>
    </xdr:from>
    <xdr:to>
      <xdr:col>19</xdr:col>
      <xdr:colOff>352425</xdr:colOff>
      <xdr:row>2</xdr:row>
      <xdr:rowOff>200882</xdr:rowOff>
    </xdr:to>
    <xdr:pic>
      <xdr:nvPicPr>
        <xdr:cNvPr id="12"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91750" y="409575"/>
          <a:ext cx="180975" cy="172307"/>
        </a:xfrm>
        <a:prstGeom prst="rect">
          <a:avLst/>
        </a:prstGeom>
        <a:noFill/>
      </xdr:spPr>
    </xdr:pic>
    <xdr:clientData/>
  </xdr:twoCellAnchor>
  <xdr:twoCellAnchor editAs="oneCell">
    <xdr:from>
      <xdr:col>20</xdr:col>
      <xdr:colOff>180975</xdr:colOff>
      <xdr:row>2</xdr:row>
      <xdr:rowOff>28575</xdr:rowOff>
    </xdr:from>
    <xdr:to>
      <xdr:col>20</xdr:col>
      <xdr:colOff>361950</xdr:colOff>
      <xdr:row>2</xdr:row>
      <xdr:rowOff>200882</xdr:rowOff>
    </xdr:to>
    <xdr:pic>
      <xdr:nvPicPr>
        <xdr:cNvPr id="13"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715625" y="409575"/>
          <a:ext cx="180975" cy="172307"/>
        </a:xfrm>
        <a:prstGeom prst="rect">
          <a:avLst/>
        </a:prstGeom>
        <a:noFill/>
      </xdr:spPr>
    </xdr:pic>
    <xdr:clientData/>
  </xdr:twoCellAnchor>
  <xdr:twoCellAnchor editAs="oneCell">
    <xdr:from>
      <xdr:col>21</xdr:col>
      <xdr:colOff>171450</xdr:colOff>
      <xdr:row>2</xdr:row>
      <xdr:rowOff>28575</xdr:rowOff>
    </xdr:from>
    <xdr:to>
      <xdr:col>21</xdr:col>
      <xdr:colOff>352425</xdr:colOff>
      <xdr:row>2</xdr:row>
      <xdr:rowOff>200882</xdr:rowOff>
    </xdr:to>
    <xdr:pic>
      <xdr:nvPicPr>
        <xdr:cNvPr id="14"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220450" y="409575"/>
          <a:ext cx="180975" cy="172307"/>
        </a:xfrm>
        <a:prstGeom prst="rect">
          <a:avLst/>
        </a:prstGeom>
        <a:noFill/>
      </xdr:spPr>
    </xdr:pic>
    <xdr:clientData/>
  </xdr:twoCellAnchor>
  <xdr:twoCellAnchor editAs="oneCell">
    <xdr:from>
      <xdr:col>22</xdr:col>
      <xdr:colOff>180975</xdr:colOff>
      <xdr:row>2</xdr:row>
      <xdr:rowOff>28575</xdr:rowOff>
    </xdr:from>
    <xdr:to>
      <xdr:col>22</xdr:col>
      <xdr:colOff>361950</xdr:colOff>
      <xdr:row>2</xdr:row>
      <xdr:rowOff>200882</xdr:rowOff>
    </xdr:to>
    <xdr:pic>
      <xdr:nvPicPr>
        <xdr:cNvPr id="15"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744325" y="409575"/>
          <a:ext cx="180975" cy="172307"/>
        </a:xfrm>
        <a:prstGeom prst="rect">
          <a:avLst/>
        </a:prstGeom>
        <a:noFill/>
      </xdr:spPr>
    </xdr:pic>
    <xdr:clientData/>
  </xdr:twoCellAnchor>
  <xdr:twoCellAnchor editAs="oneCell">
    <xdr:from>
      <xdr:col>23</xdr:col>
      <xdr:colOff>171450</xdr:colOff>
      <xdr:row>2</xdr:row>
      <xdr:rowOff>28575</xdr:rowOff>
    </xdr:from>
    <xdr:to>
      <xdr:col>23</xdr:col>
      <xdr:colOff>352425</xdr:colOff>
      <xdr:row>2</xdr:row>
      <xdr:rowOff>200882</xdr:rowOff>
    </xdr:to>
    <xdr:pic>
      <xdr:nvPicPr>
        <xdr:cNvPr id="16"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249150" y="409575"/>
          <a:ext cx="180975" cy="172307"/>
        </a:xfrm>
        <a:prstGeom prst="rect">
          <a:avLst/>
        </a:prstGeom>
        <a:noFill/>
      </xdr:spPr>
    </xdr:pic>
    <xdr:clientData/>
  </xdr:twoCellAnchor>
  <xdr:twoCellAnchor editAs="oneCell">
    <xdr:from>
      <xdr:col>24</xdr:col>
      <xdr:colOff>180975</xdr:colOff>
      <xdr:row>2</xdr:row>
      <xdr:rowOff>28575</xdr:rowOff>
    </xdr:from>
    <xdr:to>
      <xdr:col>24</xdr:col>
      <xdr:colOff>361950</xdr:colOff>
      <xdr:row>2</xdr:row>
      <xdr:rowOff>200882</xdr:rowOff>
    </xdr:to>
    <xdr:pic>
      <xdr:nvPicPr>
        <xdr:cNvPr id="17" name="Picture 63" descr="C:\Users\hfreeth\AppData\Local\Microsoft\Windows\Temporary Internet Files\Content.IE5\XLHOTTUP\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773025" y="409575"/>
          <a:ext cx="180975" cy="172307"/>
        </a:xfrm>
        <a:prstGeom prst="rect">
          <a:avLst/>
        </a:prstGeom>
        <a:noFill/>
      </xdr:spPr>
    </xdr:pic>
    <xdr:clientData/>
  </xdr:twoCellAnchor>
  <xdr:twoCellAnchor editAs="oneCell">
    <xdr:from>
      <xdr:col>25</xdr:col>
      <xdr:colOff>180975</xdr:colOff>
      <xdr:row>2</xdr:row>
      <xdr:rowOff>28575</xdr:rowOff>
    </xdr:from>
    <xdr:to>
      <xdr:col>25</xdr:col>
      <xdr:colOff>361950</xdr:colOff>
      <xdr:row>2</xdr:row>
      <xdr:rowOff>200882</xdr:rowOff>
    </xdr:to>
    <xdr:pic>
      <xdr:nvPicPr>
        <xdr:cNvPr id="19"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01725" y="409575"/>
          <a:ext cx="180975" cy="172307"/>
        </a:xfrm>
        <a:prstGeom prst="rect">
          <a:avLst/>
        </a:prstGeom>
        <a:noFill/>
      </xdr:spPr>
    </xdr:pic>
    <xdr:clientData/>
  </xdr:twoCellAnchor>
  <xdr:twoCellAnchor editAs="oneCell">
    <xdr:from>
      <xdr:col>26</xdr:col>
      <xdr:colOff>180975</xdr:colOff>
      <xdr:row>2</xdr:row>
      <xdr:rowOff>28575</xdr:rowOff>
    </xdr:from>
    <xdr:to>
      <xdr:col>26</xdr:col>
      <xdr:colOff>361950</xdr:colOff>
      <xdr:row>2</xdr:row>
      <xdr:rowOff>200882</xdr:rowOff>
    </xdr:to>
    <xdr:pic>
      <xdr:nvPicPr>
        <xdr:cNvPr id="20" name="Picture 63" descr="C:\Users\hfreeth\AppData\Local\Microsoft\Windows\Temporary Internet Files\Content.IE5\XLHOTTUP\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316075" y="409575"/>
          <a:ext cx="180975" cy="172307"/>
        </a:xfrm>
        <a:prstGeom prst="rect">
          <a:avLst/>
        </a:prstGeom>
        <a:noFill/>
      </xdr:spPr>
    </xdr:pic>
    <xdr:clientData/>
  </xdr:twoCellAnchor>
  <xdr:twoCellAnchor editAs="oneCell">
    <xdr:from>
      <xdr:col>27</xdr:col>
      <xdr:colOff>180975</xdr:colOff>
      <xdr:row>2</xdr:row>
      <xdr:rowOff>28575</xdr:rowOff>
    </xdr:from>
    <xdr:to>
      <xdr:col>27</xdr:col>
      <xdr:colOff>361950</xdr:colOff>
      <xdr:row>2</xdr:row>
      <xdr:rowOff>200882</xdr:rowOff>
    </xdr:to>
    <xdr:pic>
      <xdr:nvPicPr>
        <xdr:cNvPr id="21"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30425" y="409575"/>
          <a:ext cx="180975" cy="172307"/>
        </a:xfrm>
        <a:prstGeom prst="rect">
          <a:avLst/>
        </a:prstGeom>
        <a:noFill/>
      </xdr:spPr>
    </xdr:pic>
    <xdr:clientData/>
  </xdr:twoCellAnchor>
  <xdr:twoCellAnchor editAs="oneCell">
    <xdr:from>
      <xdr:col>28</xdr:col>
      <xdr:colOff>161925</xdr:colOff>
      <xdr:row>2</xdr:row>
      <xdr:rowOff>28575</xdr:rowOff>
    </xdr:from>
    <xdr:to>
      <xdr:col>28</xdr:col>
      <xdr:colOff>342900</xdr:colOff>
      <xdr:row>2</xdr:row>
      <xdr:rowOff>200882</xdr:rowOff>
    </xdr:to>
    <xdr:pic>
      <xdr:nvPicPr>
        <xdr:cNvPr id="22" name="Picture 63" descr="C:\Users\hfreeth\AppData\Local\Microsoft\Windows\Temporary Internet Files\Content.IE5\XLHOTTUP\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25725" y="409575"/>
          <a:ext cx="180975" cy="172307"/>
        </a:xfrm>
        <a:prstGeom prst="rect">
          <a:avLst/>
        </a:prstGeom>
        <a:noFill/>
      </xdr:spPr>
    </xdr:pic>
    <xdr:clientData/>
  </xdr:twoCellAnchor>
  <xdr:twoCellAnchor editAs="oneCell">
    <xdr:from>
      <xdr:col>29</xdr:col>
      <xdr:colOff>161925</xdr:colOff>
      <xdr:row>2</xdr:row>
      <xdr:rowOff>28575</xdr:rowOff>
    </xdr:from>
    <xdr:to>
      <xdr:col>29</xdr:col>
      <xdr:colOff>342900</xdr:colOff>
      <xdr:row>2</xdr:row>
      <xdr:rowOff>200882</xdr:rowOff>
    </xdr:to>
    <xdr:pic>
      <xdr:nvPicPr>
        <xdr:cNvPr id="23" name="Picture 63" descr="C:\Users\hfreeth\AppData\Local\Microsoft\Windows\Temporary Internet Files\Content.IE5\XLHOTTUP\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840075" y="409575"/>
          <a:ext cx="180975" cy="172307"/>
        </a:xfrm>
        <a:prstGeom prst="rect">
          <a:avLst/>
        </a:prstGeom>
        <a:noFill/>
      </xdr:spPr>
    </xdr:pic>
    <xdr:clientData/>
  </xdr:twoCellAnchor>
  <xdr:twoCellAnchor>
    <xdr:from>
      <xdr:col>0</xdr:col>
      <xdr:colOff>0</xdr:colOff>
      <xdr:row>1</xdr:row>
      <xdr:rowOff>38100</xdr:rowOff>
    </xdr:from>
    <xdr:to>
      <xdr:col>8</xdr:col>
      <xdr:colOff>19050</xdr:colOff>
      <xdr:row>18</xdr:row>
      <xdr:rowOff>190499</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9</xdr:col>
      <xdr:colOff>180975</xdr:colOff>
      <xdr:row>10</xdr:row>
      <xdr:rowOff>28575</xdr:rowOff>
    </xdr:from>
    <xdr:to>
      <xdr:col>9</xdr:col>
      <xdr:colOff>361950</xdr:colOff>
      <xdr:row>10</xdr:row>
      <xdr:rowOff>200882</xdr:rowOff>
    </xdr:to>
    <xdr:pic>
      <xdr:nvPicPr>
        <xdr:cNvPr id="47" name="Picture 63" descr="C:\Users\hfreeth\AppData\Local\Microsoft\Windows\Temporary Internet Files\Content.IE5\XLHOTTUP\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57775" y="409575"/>
          <a:ext cx="180975" cy="172307"/>
        </a:xfrm>
        <a:prstGeom prst="rect">
          <a:avLst/>
        </a:prstGeom>
        <a:noFill/>
      </xdr:spPr>
    </xdr:pic>
    <xdr:clientData/>
  </xdr:twoCellAnchor>
  <xdr:twoCellAnchor editAs="oneCell">
    <xdr:from>
      <xdr:col>10</xdr:col>
      <xdr:colOff>180975</xdr:colOff>
      <xdr:row>10</xdr:row>
      <xdr:rowOff>28575</xdr:rowOff>
    </xdr:from>
    <xdr:to>
      <xdr:col>10</xdr:col>
      <xdr:colOff>361950</xdr:colOff>
      <xdr:row>10</xdr:row>
      <xdr:rowOff>200882</xdr:rowOff>
    </xdr:to>
    <xdr:pic>
      <xdr:nvPicPr>
        <xdr:cNvPr id="48" name="Picture 63" descr="C:\Users\hfreeth\AppData\Local\Microsoft\Windows\Temporary Internet Files\Content.IE5\XLHOTTUP\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72125" y="409575"/>
          <a:ext cx="180975" cy="172307"/>
        </a:xfrm>
        <a:prstGeom prst="rect">
          <a:avLst/>
        </a:prstGeom>
        <a:noFill/>
      </xdr:spPr>
    </xdr:pic>
    <xdr:clientData/>
  </xdr:twoCellAnchor>
  <xdr:twoCellAnchor editAs="oneCell">
    <xdr:from>
      <xdr:col>11</xdr:col>
      <xdr:colOff>171450</xdr:colOff>
      <xdr:row>10</xdr:row>
      <xdr:rowOff>28575</xdr:rowOff>
    </xdr:from>
    <xdr:to>
      <xdr:col>11</xdr:col>
      <xdr:colOff>352425</xdr:colOff>
      <xdr:row>10</xdr:row>
      <xdr:rowOff>200882</xdr:rowOff>
    </xdr:to>
    <xdr:pic>
      <xdr:nvPicPr>
        <xdr:cNvPr id="49" name="Picture 63" descr="C:\Users\hfreeth\AppData\Local\Microsoft\Windows\Temporary Internet Files\Content.IE5\XLHOTTUP\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76950" y="409575"/>
          <a:ext cx="180975" cy="172307"/>
        </a:xfrm>
        <a:prstGeom prst="rect">
          <a:avLst/>
        </a:prstGeom>
        <a:noFill/>
      </xdr:spPr>
    </xdr:pic>
    <xdr:clientData/>
  </xdr:twoCellAnchor>
  <xdr:twoCellAnchor editAs="oneCell">
    <xdr:from>
      <xdr:col>12</xdr:col>
      <xdr:colOff>171450</xdr:colOff>
      <xdr:row>10</xdr:row>
      <xdr:rowOff>28575</xdr:rowOff>
    </xdr:from>
    <xdr:to>
      <xdr:col>12</xdr:col>
      <xdr:colOff>352425</xdr:colOff>
      <xdr:row>10</xdr:row>
      <xdr:rowOff>200882</xdr:rowOff>
    </xdr:to>
    <xdr:pic>
      <xdr:nvPicPr>
        <xdr:cNvPr id="50" name="Picture 63" descr="C:\Users\hfreeth\AppData\Local\Microsoft\Windows\Temporary Internet Files\Content.IE5\XLHOTTUP\MM900254501[1].gif">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91300" y="409575"/>
          <a:ext cx="180975" cy="172307"/>
        </a:xfrm>
        <a:prstGeom prst="rect">
          <a:avLst/>
        </a:prstGeom>
        <a:noFill/>
      </xdr:spPr>
    </xdr:pic>
    <xdr:clientData/>
  </xdr:twoCellAnchor>
  <xdr:twoCellAnchor editAs="oneCell">
    <xdr:from>
      <xdr:col>13</xdr:col>
      <xdr:colOff>180975</xdr:colOff>
      <xdr:row>10</xdr:row>
      <xdr:rowOff>28575</xdr:rowOff>
    </xdr:from>
    <xdr:to>
      <xdr:col>13</xdr:col>
      <xdr:colOff>361950</xdr:colOff>
      <xdr:row>10</xdr:row>
      <xdr:rowOff>200882</xdr:rowOff>
    </xdr:to>
    <xdr:pic>
      <xdr:nvPicPr>
        <xdr:cNvPr id="51" name="Picture 63" descr="C:\Users\hfreeth\AppData\Local\Microsoft\Windows\Temporary Internet Files\Content.IE5\XLHOTTUP\MM900254501[1].gif">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15175" y="409575"/>
          <a:ext cx="180975" cy="172307"/>
        </a:xfrm>
        <a:prstGeom prst="rect">
          <a:avLst/>
        </a:prstGeom>
        <a:noFill/>
      </xdr:spPr>
    </xdr:pic>
    <xdr:clientData/>
  </xdr:twoCellAnchor>
  <xdr:twoCellAnchor editAs="oneCell">
    <xdr:from>
      <xdr:col>14</xdr:col>
      <xdr:colOff>171450</xdr:colOff>
      <xdr:row>10</xdr:row>
      <xdr:rowOff>28575</xdr:rowOff>
    </xdr:from>
    <xdr:to>
      <xdr:col>14</xdr:col>
      <xdr:colOff>352425</xdr:colOff>
      <xdr:row>10</xdr:row>
      <xdr:rowOff>200882</xdr:rowOff>
    </xdr:to>
    <xdr:pic>
      <xdr:nvPicPr>
        <xdr:cNvPr id="52" name="Picture 63" descr="C:\Users\hfreeth\AppData\Local\Microsoft\Windows\Temporary Internet Files\Content.IE5\XLHOTTUP\MM900254501[1].gif">
          <a:hlinkClick xmlns:r="http://schemas.openxmlformats.org/officeDocument/2006/relationships" r:id="rId29"/>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20000" y="409575"/>
          <a:ext cx="180975" cy="172307"/>
        </a:xfrm>
        <a:prstGeom prst="rect">
          <a:avLst/>
        </a:prstGeom>
        <a:noFill/>
      </xdr:spPr>
    </xdr:pic>
    <xdr:clientData/>
  </xdr:twoCellAnchor>
  <xdr:twoCellAnchor editAs="oneCell">
    <xdr:from>
      <xdr:col>15</xdr:col>
      <xdr:colOff>180975</xdr:colOff>
      <xdr:row>10</xdr:row>
      <xdr:rowOff>28575</xdr:rowOff>
    </xdr:from>
    <xdr:to>
      <xdr:col>15</xdr:col>
      <xdr:colOff>361950</xdr:colOff>
      <xdr:row>10</xdr:row>
      <xdr:rowOff>200882</xdr:rowOff>
    </xdr:to>
    <xdr:pic>
      <xdr:nvPicPr>
        <xdr:cNvPr id="53" name="Picture 63" descr="C:\Users\hfreeth\AppData\Local\Microsoft\Windows\Temporary Internet Files\Content.IE5\XLHOTTUP\MM900254501[1].gif">
          <a:hlinkClick xmlns:r="http://schemas.openxmlformats.org/officeDocument/2006/relationships" r:id="rId30"/>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43875" y="409575"/>
          <a:ext cx="180975" cy="172307"/>
        </a:xfrm>
        <a:prstGeom prst="rect">
          <a:avLst/>
        </a:prstGeom>
        <a:noFill/>
      </xdr:spPr>
    </xdr:pic>
    <xdr:clientData/>
  </xdr:twoCellAnchor>
  <xdr:twoCellAnchor editAs="oneCell">
    <xdr:from>
      <xdr:col>16</xdr:col>
      <xdr:colOff>171450</xdr:colOff>
      <xdr:row>10</xdr:row>
      <xdr:rowOff>28575</xdr:rowOff>
    </xdr:from>
    <xdr:to>
      <xdr:col>16</xdr:col>
      <xdr:colOff>352425</xdr:colOff>
      <xdr:row>10</xdr:row>
      <xdr:rowOff>200882</xdr:rowOff>
    </xdr:to>
    <xdr:pic>
      <xdr:nvPicPr>
        <xdr:cNvPr id="54" name="Picture 63" descr="C:\Users\hfreeth\AppData\Local\Microsoft\Windows\Temporary Internet Files\Content.IE5\XLHOTTUP\MM900254501[1].gif">
          <a:hlinkClick xmlns:r="http://schemas.openxmlformats.org/officeDocument/2006/relationships" r:id="rId3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648700" y="409575"/>
          <a:ext cx="180975" cy="172307"/>
        </a:xfrm>
        <a:prstGeom prst="rect">
          <a:avLst/>
        </a:prstGeom>
        <a:noFill/>
      </xdr:spPr>
    </xdr:pic>
    <xdr:clientData/>
  </xdr:twoCellAnchor>
  <xdr:twoCellAnchor editAs="oneCell">
    <xdr:from>
      <xdr:col>17</xdr:col>
      <xdr:colOff>171450</xdr:colOff>
      <xdr:row>10</xdr:row>
      <xdr:rowOff>28575</xdr:rowOff>
    </xdr:from>
    <xdr:to>
      <xdr:col>17</xdr:col>
      <xdr:colOff>352425</xdr:colOff>
      <xdr:row>10</xdr:row>
      <xdr:rowOff>200882</xdr:rowOff>
    </xdr:to>
    <xdr:pic>
      <xdr:nvPicPr>
        <xdr:cNvPr id="55" name="Picture 63" descr="C:\Users\hfreeth\AppData\Local\Microsoft\Windows\Temporary Internet Files\Content.IE5\XLHOTTUP\MM900254501[1].gif">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9163050" y="409575"/>
          <a:ext cx="180975" cy="172307"/>
        </a:xfrm>
        <a:prstGeom prst="rect">
          <a:avLst/>
        </a:prstGeom>
        <a:noFill/>
      </xdr:spPr>
    </xdr:pic>
    <xdr:clientData/>
  </xdr:twoCellAnchor>
  <xdr:twoCellAnchor editAs="oneCell">
    <xdr:from>
      <xdr:col>18</xdr:col>
      <xdr:colOff>190500</xdr:colOff>
      <xdr:row>10</xdr:row>
      <xdr:rowOff>28575</xdr:rowOff>
    </xdr:from>
    <xdr:to>
      <xdr:col>18</xdr:col>
      <xdr:colOff>371475</xdr:colOff>
      <xdr:row>10</xdr:row>
      <xdr:rowOff>200882</xdr:rowOff>
    </xdr:to>
    <xdr:pic>
      <xdr:nvPicPr>
        <xdr:cNvPr id="56" name="Picture 63" descr="C:\Users\hfreeth\AppData\Local\Microsoft\Windows\Temporary Internet Files\Content.IE5\XLHOTTUP\MM900254501[1].gif">
          <a:hlinkClick xmlns:r="http://schemas.openxmlformats.org/officeDocument/2006/relationships" r:id="rId33"/>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96450" y="409575"/>
          <a:ext cx="180975" cy="172307"/>
        </a:xfrm>
        <a:prstGeom prst="rect">
          <a:avLst/>
        </a:prstGeom>
        <a:noFill/>
      </xdr:spPr>
    </xdr:pic>
    <xdr:clientData/>
  </xdr:twoCellAnchor>
  <xdr:twoCellAnchor editAs="oneCell">
    <xdr:from>
      <xdr:col>19</xdr:col>
      <xdr:colOff>171450</xdr:colOff>
      <xdr:row>10</xdr:row>
      <xdr:rowOff>28575</xdr:rowOff>
    </xdr:from>
    <xdr:to>
      <xdr:col>19</xdr:col>
      <xdr:colOff>352425</xdr:colOff>
      <xdr:row>10</xdr:row>
      <xdr:rowOff>200882</xdr:rowOff>
    </xdr:to>
    <xdr:pic>
      <xdr:nvPicPr>
        <xdr:cNvPr id="57" name="Picture 63" descr="C:\Users\hfreeth\AppData\Local\Microsoft\Windows\Temporary Internet Files\Content.IE5\XLHOTTUP\MM900254501[1].gif">
          <a:hlinkClick xmlns:r="http://schemas.openxmlformats.org/officeDocument/2006/relationships" r:id="rId3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91750" y="409575"/>
          <a:ext cx="180975" cy="172307"/>
        </a:xfrm>
        <a:prstGeom prst="rect">
          <a:avLst/>
        </a:prstGeom>
        <a:noFill/>
      </xdr:spPr>
    </xdr:pic>
    <xdr:clientData/>
  </xdr:twoCellAnchor>
  <xdr:twoCellAnchor editAs="oneCell">
    <xdr:from>
      <xdr:col>20</xdr:col>
      <xdr:colOff>180975</xdr:colOff>
      <xdr:row>10</xdr:row>
      <xdr:rowOff>28575</xdr:rowOff>
    </xdr:from>
    <xdr:to>
      <xdr:col>20</xdr:col>
      <xdr:colOff>361950</xdr:colOff>
      <xdr:row>10</xdr:row>
      <xdr:rowOff>200882</xdr:rowOff>
    </xdr:to>
    <xdr:pic>
      <xdr:nvPicPr>
        <xdr:cNvPr id="58" name="Picture 63" descr="C:\Users\hfreeth\AppData\Local\Microsoft\Windows\Temporary Internet Files\Content.IE5\XLHOTTUP\MM900254501[1].gif">
          <a:hlinkClick xmlns:r="http://schemas.openxmlformats.org/officeDocument/2006/relationships" r:id="rId3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715625" y="409575"/>
          <a:ext cx="180975" cy="172307"/>
        </a:xfrm>
        <a:prstGeom prst="rect">
          <a:avLst/>
        </a:prstGeom>
        <a:noFill/>
      </xdr:spPr>
    </xdr:pic>
    <xdr:clientData/>
  </xdr:twoCellAnchor>
  <xdr:twoCellAnchor editAs="oneCell">
    <xdr:from>
      <xdr:col>21</xdr:col>
      <xdr:colOff>171450</xdr:colOff>
      <xdr:row>10</xdr:row>
      <xdr:rowOff>28575</xdr:rowOff>
    </xdr:from>
    <xdr:to>
      <xdr:col>21</xdr:col>
      <xdr:colOff>352425</xdr:colOff>
      <xdr:row>10</xdr:row>
      <xdr:rowOff>200882</xdr:rowOff>
    </xdr:to>
    <xdr:pic>
      <xdr:nvPicPr>
        <xdr:cNvPr id="59" name="Picture 63" descr="C:\Users\hfreeth\AppData\Local\Microsoft\Windows\Temporary Internet Files\Content.IE5\XLHOTTUP\MM900254501[1].gif">
          <a:hlinkClick xmlns:r="http://schemas.openxmlformats.org/officeDocument/2006/relationships" r:id="rId3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220450" y="409575"/>
          <a:ext cx="180975" cy="172307"/>
        </a:xfrm>
        <a:prstGeom prst="rect">
          <a:avLst/>
        </a:prstGeom>
        <a:noFill/>
      </xdr:spPr>
    </xdr:pic>
    <xdr:clientData/>
  </xdr:twoCellAnchor>
  <xdr:twoCellAnchor editAs="oneCell">
    <xdr:from>
      <xdr:col>22</xdr:col>
      <xdr:colOff>180975</xdr:colOff>
      <xdr:row>10</xdr:row>
      <xdr:rowOff>28575</xdr:rowOff>
    </xdr:from>
    <xdr:to>
      <xdr:col>22</xdr:col>
      <xdr:colOff>361950</xdr:colOff>
      <xdr:row>10</xdr:row>
      <xdr:rowOff>200882</xdr:rowOff>
    </xdr:to>
    <xdr:pic>
      <xdr:nvPicPr>
        <xdr:cNvPr id="60" name="Picture 63" descr="C:\Users\hfreeth\AppData\Local\Microsoft\Windows\Temporary Internet Files\Content.IE5\XLHOTTUP\MM900254501[1].gif">
          <a:hlinkClick xmlns:r="http://schemas.openxmlformats.org/officeDocument/2006/relationships" r:id="rId3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744325" y="409575"/>
          <a:ext cx="180975" cy="172307"/>
        </a:xfrm>
        <a:prstGeom prst="rect">
          <a:avLst/>
        </a:prstGeom>
        <a:noFill/>
      </xdr:spPr>
    </xdr:pic>
    <xdr:clientData/>
  </xdr:twoCellAnchor>
  <xdr:twoCellAnchor editAs="oneCell">
    <xdr:from>
      <xdr:col>23</xdr:col>
      <xdr:colOff>171450</xdr:colOff>
      <xdr:row>10</xdr:row>
      <xdr:rowOff>28575</xdr:rowOff>
    </xdr:from>
    <xdr:to>
      <xdr:col>23</xdr:col>
      <xdr:colOff>352425</xdr:colOff>
      <xdr:row>10</xdr:row>
      <xdr:rowOff>200882</xdr:rowOff>
    </xdr:to>
    <xdr:pic>
      <xdr:nvPicPr>
        <xdr:cNvPr id="61" name="Picture 63" descr="C:\Users\hfreeth\AppData\Local\Microsoft\Windows\Temporary Internet Files\Content.IE5\XLHOTTUP\MM900254501[1].gif">
          <a:hlinkClick xmlns:r="http://schemas.openxmlformats.org/officeDocument/2006/relationships" r:id="rId3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249150" y="409575"/>
          <a:ext cx="180975" cy="172307"/>
        </a:xfrm>
        <a:prstGeom prst="rect">
          <a:avLst/>
        </a:prstGeom>
        <a:noFill/>
      </xdr:spPr>
    </xdr:pic>
    <xdr:clientData/>
  </xdr:twoCellAnchor>
  <xdr:twoCellAnchor editAs="oneCell">
    <xdr:from>
      <xdr:col>24</xdr:col>
      <xdr:colOff>180975</xdr:colOff>
      <xdr:row>10</xdr:row>
      <xdr:rowOff>28575</xdr:rowOff>
    </xdr:from>
    <xdr:to>
      <xdr:col>24</xdr:col>
      <xdr:colOff>361950</xdr:colOff>
      <xdr:row>10</xdr:row>
      <xdr:rowOff>200882</xdr:rowOff>
    </xdr:to>
    <xdr:pic>
      <xdr:nvPicPr>
        <xdr:cNvPr id="62" name="Picture 63" descr="C:\Users\hfreeth\AppData\Local\Microsoft\Windows\Temporary Internet Files\Content.IE5\XLHOTTUP\MM900254501[1].gif">
          <a:hlinkClick xmlns:r="http://schemas.openxmlformats.org/officeDocument/2006/relationships" r:id="rId3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773025" y="409575"/>
          <a:ext cx="180975" cy="172307"/>
        </a:xfrm>
        <a:prstGeom prst="rect">
          <a:avLst/>
        </a:prstGeom>
        <a:noFill/>
      </xdr:spPr>
    </xdr:pic>
    <xdr:clientData/>
  </xdr:twoCellAnchor>
  <xdr:twoCellAnchor editAs="oneCell">
    <xdr:from>
      <xdr:col>25</xdr:col>
      <xdr:colOff>180975</xdr:colOff>
      <xdr:row>10</xdr:row>
      <xdr:rowOff>28575</xdr:rowOff>
    </xdr:from>
    <xdr:to>
      <xdr:col>25</xdr:col>
      <xdr:colOff>361950</xdr:colOff>
      <xdr:row>10</xdr:row>
      <xdr:rowOff>200882</xdr:rowOff>
    </xdr:to>
    <xdr:pic>
      <xdr:nvPicPr>
        <xdr:cNvPr id="64" name="Picture 63" descr="C:\Users\hfreeth\AppData\Local\Microsoft\Windows\Temporary Internet Files\Content.IE5\XLHOTTUP\MM900254501[1].gif">
          <a:hlinkClick xmlns:r="http://schemas.openxmlformats.org/officeDocument/2006/relationships" r:id="rId4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01725" y="409575"/>
          <a:ext cx="180975" cy="172307"/>
        </a:xfrm>
        <a:prstGeom prst="rect">
          <a:avLst/>
        </a:prstGeom>
        <a:noFill/>
      </xdr:spPr>
    </xdr:pic>
    <xdr:clientData/>
  </xdr:twoCellAnchor>
  <xdr:twoCellAnchor editAs="oneCell">
    <xdr:from>
      <xdr:col>26</xdr:col>
      <xdr:colOff>180975</xdr:colOff>
      <xdr:row>10</xdr:row>
      <xdr:rowOff>28575</xdr:rowOff>
    </xdr:from>
    <xdr:to>
      <xdr:col>26</xdr:col>
      <xdr:colOff>361950</xdr:colOff>
      <xdr:row>10</xdr:row>
      <xdr:rowOff>200882</xdr:rowOff>
    </xdr:to>
    <xdr:pic>
      <xdr:nvPicPr>
        <xdr:cNvPr id="65" name="Picture 63" descr="C:\Users\hfreeth\AppData\Local\Microsoft\Windows\Temporary Internet Files\Content.IE5\XLHOTTUP\MM900254501[1].gif">
          <a:hlinkClick xmlns:r="http://schemas.openxmlformats.org/officeDocument/2006/relationships" r:id="rId4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316075" y="409575"/>
          <a:ext cx="180975" cy="172307"/>
        </a:xfrm>
        <a:prstGeom prst="rect">
          <a:avLst/>
        </a:prstGeom>
        <a:noFill/>
      </xdr:spPr>
    </xdr:pic>
    <xdr:clientData/>
  </xdr:twoCellAnchor>
  <xdr:twoCellAnchor editAs="oneCell">
    <xdr:from>
      <xdr:col>27</xdr:col>
      <xdr:colOff>180975</xdr:colOff>
      <xdr:row>10</xdr:row>
      <xdr:rowOff>28575</xdr:rowOff>
    </xdr:from>
    <xdr:to>
      <xdr:col>27</xdr:col>
      <xdr:colOff>361950</xdr:colOff>
      <xdr:row>10</xdr:row>
      <xdr:rowOff>200882</xdr:rowOff>
    </xdr:to>
    <xdr:pic>
      <xdr:nvPicPr>
        <xdr:cNvPr id="66" name="Picture 63" descr="C:\Users\hfreeth\AppData\Local\Microsoft\Windows\Temporary Internet Files\Content.IE5\XLHOTTUP\MM900254501[1].gif">
          <a:hlinkClick xmlns:r="http://schemas.openxmlformats.org/officeDocument/2006/relationships" r:id="rId4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30425" y="409575"/>
          <a:ext cx="180975" cy="172307"/>
        </a:xfrm>
        <a:prstGeom prst="rect">
          <a:avLst/>
        </a:prstGeom>
        <a:noFill/>
      </xdr:spPr>
    </xdr:pic>
    <xdr:clientData/>
  </xdr:twoCellAnchor>
  <xdr:twoCellAnchor editAs="oneCell">
    <xdr:from>
      <xdr:col>28</xdr:col>
      <xdr:colOff>161925</xdr:colOff>
      <xdr:row>10</xdr:row>
      <xdr:rowOff>28575</xdr:rowOff>
    </xdr:from>
    <xdr:to>
      <xdr:col>28</xdr:col>
      <xdr:colOff>342900</xdr:colOff>
      <xdr:row>10</xdr:row>
      <xdr:rowOff>200882</xdr:rowOff>
    </xdr:to>
    <xdr:pic>
      <xdr:nvPicPr>
        <xdr:cNvPr id="67" name="Picture 63" descr="C:\Users\hfreeth\AppData\Local\Microsoft\Windows\Temporary Internet Files\Content.IE5\XLHOTTUP\MM900254501[1].gif">
          <a:hlinkClick xmlns:r="http://schemas.openxmlformats.org/officeDocument/2006/relationships" r:id="rId4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25725" y="409575"/>
          <a:ext cx="180975" cy="172307"/>
        </a:xfrm>
        <a:prstGeom prst="rect">
          <a:avLst/>
        </a:prstGeom>
        <a:noFill/>
      </xdr:spPr>
    </xdr:pic>
    <xdr:clientData/>
  </xdr:twoCellAnchor>
  <xdr:twoCellAnchor editAs="oneCell">
    <xdr:from>
      <xdr:col>29</xdr:col>
      <xdr:colOff>161925</xdr:colOff>
      <xdr:row>10</xdr:row>
      <xdr:rowOff>28575</xdr:rowOff>
    </xdr:from>
    <xdr:to>
      <xdr:col>29</xdr:col>
      <xdr:colOff>342900</xdr:colOff>
      <xdr:row>10</xdr:row>
      <xdr:rowOff>200882</xdr:rowOff>
    </xdr:to>
    <xdr:pic>
      <xdr:nvPicPr>
        <xdr:cNvPr id="68" name="Picture 63" descr="C:\Users\hfreeth\AppData\Local\Microsoft\Windows\Temporary Internet Files\Content.IE5\XLHOTTUP\MM900254501[1].gif">
          <a:hlinkClick xmlns:r="http://schemas.openxmlformats.org/officeDocument/2006/relationships" r:id="rId4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840075" y="409575"/>
          <a:ext cx="180975" cy="17230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13arld.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1"/>
  <dimension ref="B1:B17"/>
  <sheetViews>
    <sheetView tabSelected="1" workbookViewId="0">
      <selection activeCell="B1" sqref="B1"/>
    </sheetView>
  </sheetViews>
  <sheetFormatPr defaultRowHeight="15"/>
  <cols>
    <col min="1" max="1" width="55.42578125" style="2" customWidth="1"/>
    <col min="2" max="2" width="80.7109375" style="2" customWidth="1"/>
    <col min="3" max="16384" width="9.140625" style="2"/>
  </cols>
  <sheetData>
    <row r="1" spans="2:2">
      <c r="B1" s="1"/>
    </row>
    <row r="2" spans="2:2">
      <c r="B2" s="1"/>
    </row>
    <row r="3" spans="2:2">
      <c r="B3" s="1"/>
    </row>
    <row r="4" spans="2:2">
      <c r="B4" s="3"/>
    </row>
    <row r="5" spans="2:2" ht="18.75">
      <c r="B5" s="4" t="s">
        <v>4</v>
      </c>
    </row>
    <row r="6" spans="2:2" ht="18.75">
      <c r="B6" s="5" t="s">
        <v>0</v>
      </c>
    </row>
    <row r="7" spans="2:2">
      <c r="B7" s="1"/>
    </row>
    <row r="8" spans="2:2" ht="90">
      <c r="B8" s="6" t="s">
        <v>5</v>
      </c>
    </row>
    <row r="9" spans="2:2">
      <c r="B9" s="1"/>
    </row>
    <row r="10" spans="2:2">
      <c r="B10" s="7" t="s">
        <v>1</v>
      </c>
    </row>
    <row r="11" spans="2:2">
      <c r="B11" s="7"/>
    </row>
    <row r="12" spans="2:2">
      <c r="B12" s="8" t="s">
        <v>2</v>
      </c>
    </row>
    <row r="13" spans="2:2">
      <c r="B13" s="8"/>
    </row>
    <row r="14" spans="2:2" ht="30">
      <c r="B14" s="8" t="s">
        <v>3</v>
      </c>
    </row>
    <row r="15" spans="2:2">
      <c r="B15" s="3"/>
    </row>
    <row r="16" spans="2:2" ht="30">
      <c r="B16" s="8" t="s">
        <v>301</v>
      </c>
    </row>
    <row r="17" spans="2:2">
      <c r="B17" s="117" t="s">
        <v>302</v>
      </c>
    </row>
  </sheetData>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dimension ref="A1:A36"/>
  <sheetViews>
    <sheetView workbookViewId="0">
      <selection activeCell="D4" sqref="D4"/>
    </sheetView>
  </sheetViews>
  <sheetFormatPr defaultRowHeight="15"/>
  <cols>
    <col min="1" max="1" width="140.140625" style="2" customWidth="1"/>
    <col min="2" max="16384" width="9.140625" style="2"/>
  </cols>
  <sheetData>
    <row r="1" spans="1:1" ht="18.75">
      <c r="A1" s="17" t="s">
        <v>6</v>
      </c>
    </row>
    <row r="2" spans="1:1" ht="8.25" customHeight="1">
      <c r="A2" s="18"/>
    </row>
    <row r="3" spans="1:1" ht="30">
      <c r="A3" s="19" t="s">
        <v>303</v>
      </c>
    </row>
    <row r="4" spans="1:1" ht="8.25" customHeight="1">
      <c r="A4" s="19"/>
    </row>
    <row r="5" spans="1:1" ht="15" customHeight="1">
      <c r="A5" s="18" t="s">
        <v>11</v>
      </c>
    </row>
    <row r="6" spans="1:1" ht="8.25" customHeight="1">
      <c r="A6" s="18"/>
    </row>
    <row r="7" spans="1:1">
      <c r="A7" s="20" t="s">
        <v>304</v>
      </c>
    </row>
    <row r="8" spans="1:1" ht="15" customHeight="1">
      <c r="A8" s="18" t="s">
        <v>305</v>
      </c>
    </row>
    <row r="9" spans="1:1" ht="15" customHeight="1">
      <c r="A9" s="18" t="s">
        <v>306</v>
      </c>
    </row>
    <row r="10" spans="1:1" ht="30" customHeight="1">
      <c r="A10" s="19" t="s">
        <v>307</v>
      </c>
    </row>
    <row r="11" spans="1:1">
      <c r="A11" s="118" t="s">
        <v>308</v>
      </c>
    </row>
    <row r="12" spans="1:1" ht="8.25" customHeight="1">
      <c r="A12" s="18"/>
    </row>
    <row r="13" spans="1:1" ht="30">
      <c r="A13" s="8" t="s">
        <v>7</v>
      </c>
    </row>
    <row r="14" spans="1:1" ht="8.25" customHeight="1">
      <c r="A14" s="18"/>
    </row>
    <row r="15" spans="1:1">
      <c r="A15" s="18" t="s">
        <v>8</v>
      </c>
    </row>
    <row r="16" spans="1:1" ht="8.25" customHeight="1">
      <c r="A16" s="18"/>
    </row>
    <row r="17" spans="1:1">
      <c r="A17" s="19" t="s">
        <v>9</v>
      </c>
    </row>
    <row r="18" spans="1:1" ht="8.25" customHeight="1">
      <c r="A18" s="18"/>
    </row>
    <row r="19" spans="1:1">
      <c r="A19" s="2" t="s">
        <v>309</v>
      </c>
    </row>
    <row r="20" spans="1:1" ht="8.25" customHeight="1">
      <c r="A20" s="18"/>
    </row>
    <row r="21" spans="1:1">
      <c r="A21" s="18" t="s">
        <v>310</v>
      </c>
    </row>
    <row r="22" spans="1:1">
      <c r="A22" s="18" t="s">
        <v>220</v>
      </c>
    </row>
    <row r="23" spans="1:1" ht="15.75" customHeight="1">
      <c r="A23" s="21" t="s">
        <v>221</v>
      </c>
    </row>
    <row r="24" spans="1:1" ht="15" customHeight="1">
      <c r="A24" s="22" t="s">
        <v>222</v>
      </c>
    </row>
    <row r="25" spans="1:1" ht="15" customHeight="1">
      <c r="A25" s="23" t="s">
        <v>223</v>
      </c>
    </row>
    <row r="26" spans="1:1" ht="15" customHeight="1">
      <c r="A26" s="24" t="s">
        <v>224</v>
      </c>
    </row>
    <row r="27" spans="1:1" ht="8.25" customHeight="1">
      <c r="A27" s="18"/>
    </row>
    <row r="28" spans="1:1">
      <c r="A28" s="19" t="s">
        <v>311</v>
      </c>
    </row>
    <row r="29" spans="1:1" ht="8.25" customHeight="1">
      <c r="A29" s="18"/>
    </row>
    <row r="30" spans="1:1">
      <c r="A30" s="19" t="s">
        <v>225</v>
      </c>
    </row>
    <row r="31" spans="1:1" ht="8.25" customHeight="1">
      <c r="A31" s="18"/>
    </row>
    <row r="32" spans="1:1">
      <c r="A32" s="19" t="s">
        <v>226</v>
      </c>
    </row>
    <row r="33" spans="1:1" ht="8.25" customHeight="1">
      <c r="A33" s="18"/>
    </row>
    <row r="34" spans="1:1">
      <c r="A34" s="19" t="s">
        <v>227</v>
      </c>
    </row>
    <row r="35" spans="1:1" ht="8.25" customHeight="1"/>
    <row r="36" spans="1:1">
      <c r="A36" s="20" t="s">
        <v>10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BD30"/>
  <sheetViews>
    <sheetView workbookViewId="0">
      <pane xSplit="1" topLeftCell="B1" activePane="topRight" state="frozen"/>
      <selection pane="topRight" activeCell="B1" sqref="B1"/>
    </sheetView>
  </sheetViews>
  <sheetFormatPr defaultRowHeight="15"/>
  <cols>
    <col min="1" max="1" width="17" style="36" customWidth="1"/>
    <col min="2" max="2" width="11.5703125" style="36" customWidth="1"/>
    <col min="3" max="3" width="9.140625" style="36"/>
    <col min="4" max="4" width="12.42578125" style="36" bestFit="1" customWidth="1"/>
    <col min="5" max="5" width="10.5703125" style="36" customWidth="1"/>
    <col min="6" max="6" width="11.5703125" style="36" customWidth="1"/>
    <col min="7" max="8" width="14.42578125" style="36" bestFit="1" customWidth="1"/>
    <col min="9" max="9" width="24.5703125" style="36" bestFit="1" customWidth="1"/>
    <col min="10" max="10" width="31.42578125" style="36" bestFit="1" customWidth="1"/>
    <col min="11" max="11" width="27.42578125" style="36" customWidth="1"/>
    <col min="12" max="12" width="16" style="36" bestFit="1" customWidth="1"/>
    <col min="13" max="13" width="10.85546875" style="36" customWidth="1"/>
    <col min="14" max="14" width="23.140625" style="36" bestFit="1" customWidth="1"/>
    <col min="15" max="15" width="11.140625" style="36" bestFit="1" customWidth="1"/>
    <col min="16" max="16" width="18.28515625" style="36" bestFit="1" customWidth="1"/>
    <col min="17" max="17" width="15" style="36" bestFit="1" customWidth="1"/>
    <col min="18" max="18" width="12.5703125" style="36" customWidth="1"/>
    <col min="19" max="19" width="15.140625" style="36" customWidth="1"/>
    <col min="20" max="20" width="13.85546875" style="36" bestFit="1" customWidth="1"/>
    <col min="21" max="21" width="18.28515625" style="36" bestFit="1" customWidth="1"/>
    <col min="22" max="22" width="10" style="36" bestFit="1" customWidth="1"/>
    <col min="23" max="23" width="14.140625" style="36" bestFit="1" customWidth="1"/>
    <col min="24" max="24" width="18.42578125" style="36" bestFit="1" customWidth="1"/>
    <col min="25" max="25" width="18.42578125" style="36" customWidth="1"/>
    <col min="26" max="26" width="17.28515625" style="36" customWidth="1"/>
    <col min="27" max="27" width="13.7109375" style="36" bestFit="1" customWidth="1"/>
    <col min="28" max="28" width="12.85546875" style="36" bestFit="1" customWidth="1"/>
    <col min="29" max="29" width="9.140625" style="36"/>
    <col min="30" max="30" width="12.42578125" style="36" bestFit="1" customWidth="1"/>
    <col min="31" max="31" width="12" style="36" bestFit="1" customWidth="1"/>
    <col min="32" max="32" width="12.85546875" style="36" customWidth="1"/>
    <col min="33" max="33" width="14.5703125" style="36" bestFit="1" customWidth="1"/>
    <col min="34" max="34" width="16" style="36" bestFit="1" customWidth="1"/>
    <col min="35" max="35" width="15.85546875" style="36" bestFit="1" customWidth="1"/>
    <col min="36" max="36" width="19.85546875" style="36" bestFit="1" customWidth="1"/>
    <col min="37" max="37" width="14.85546875" style="36" bestFit="1" customWidth="1"/>
    <col min="38" max="39" width="20.85546875" style="36" bestFit="1" customWidth="1"/>
    <col min="40" max="40" width="9.140625" style="36"/>
    <col min="41" max="41" width="14.85546875" style="36" bestFit="1" customWidth="1"/>
    <col min="42" max="42" width="11.42578125" style="36" bestFit="1" customWidth="1"/>
    <col min="43" max="43" width="22" style="36" bestFit="1" customWidth="1"/>
    <col min="44" max="44" width="17.85546875" style="36" bestFit="1" customWidth="1"/>
    <col min="45" max="45" width="20.85546875" style="36" bestFit="1" customWidth="1"/>
    <col min="46" max="48" width="12.140625" style="36" customWidth="1"/>
    <col min="49" max="49" width="12.5703125" style="36" customWidth="1"/>
    <col min="50" max="50" width="18.85546875" style="36" bestFit="1" customWidth="1"/>
    <col min="51" max="51" width="13.85546875" style="36" bestFit="1" customWidth="1"/>
    <col min="52" max="52" width="19.140625" style="36" bestFit="1" customWidth="1"/>
    <col min="53" max="53" width="24.85546875" style="36" bestFit="1" customWidth="1"/>
    <col min="54" max="54" width="22.7109375" style="36" bestFit="1" customWidth="1"/>
    <col min="55" max="55" width="22.7109375" style="36" customWidth="1"/>
    <col min="56" max="56" width="17.140625" style="36" customWidth="1"/>
    <col min="57" max="16384" width="9.140625" style="36"/>
  </cols>
  <sheetData>
    <row r="1" spans="1:56" ht="18.75">
      <c r="A1" s="35" t="s">
        <v>12</v>
      </c>
    </row>
    <row r="2" spans="1:56" ht="15" customHeight="1" thickBot="1">
      <c r="A2" s="35"/>
    </row>
    <row r="3" spans="1:56">
      <c r="A3" s="37"/>
      <c r="B3" s="87" t="s">
        <v>119</v>
      </c>
      <c r="C3" s="87"/>
      <c r="D3" s="87" t="s">
        <v>294</v>
      </c>
      <c r="E3" s="87"/>
      <c r="F3" s="87"/>
      <c r="G3" s="87"/>
      <c r="H3" s="87"/>
      <c r="I3" s="87"/>
      <c r="J3" s="87"/>
      <c r="K3" s="87"/>
      <c r="L3" s="87"/>
      <c r="M3" s="87" t="s">
        <v>120</v>
      </c>
      <c r="N3" s="87"/>
      <c r="O3" s="87" t="s">
        <v>121</v>
      </c>
      <c r="P3" s="87"/>
      <c r="Q3" s="87"/>
      <c r="R3" s="87"/>
      <c r="S3" s="87" t="s">
        <v>295</v>
      </c>
      <c r="T3" s="87"/>
      <c r="U3" s="87"/>
      <c r="V3" s="87"/>
      <c r="W3" s="87"/>
      <c r="X3" s="87"/>
      <c r="Y3" s="87"/>
      <c r="Z3" s="87"/>
      <c r="AA3" s="87" t="s">
        <v>296</v>
      </c>
      <c r="AB3" s="87"/>
      <c r="AC3" s="87"/>
      <c r="AD3" s="87"/>
      <c r="AE3" s="87"/>
      <c r="AF3" s="87"/>
      <c r="AG3" s="87"/>
      <c r="AH3" s="87"/>
      <c r="AI3" s="87"/>
      <c r="AJ3" s="87"/>
      <c r="AK3" s="87"/>
      <c r="AL3" s="87"/>
      <c r="AM3" s="87"/>
      <c r="AN3" s="87"/>
      <c r="AO3" s="87" t="s">
        <v>122</v>
      </c>
      <c r="AP3" s="87"/>
      <c r="AQ3" s="87"/>
      <c r="AR3" s="87"/>
      <c r="AS3" s="87"/>
      <c r="AT3" s="87" t="s">
        <v>123</v>
      </c>
      <c r="AU3" s="87"/>
      <c r="AV3" s="87"/>
      <c r="AW3" s="87"/>
      <c r="AX3" s="87"/>
      <c r="AY3" s="87"/>
      <c r="AZ3" s="88" t="s">
        <v>124</v>
      </c>
      <c r="BA3" s="89"/>
      <c r="BB3" s="89"/>
      <c r="BC3" s="89"/>
      <c r="BD3" s="90"/>
    </row>
    <row r="4" spans="1:56" ht="22.5" customHeight="1">
      <c r="A4" s="38" t="s">
        <v>22</v>
      </c>
      <c r="B4" s="39"/>
      <c r="C4" s="39"/>
      <c r="D4" s="39"/>
      <c r="E4" s="39"/>
      <c r="F4" s="39"/>
      <c r="G4" s="39"/>
      <c r="H4" s="39"/>
      <c r="I4" s="40"/>
      <c r="J4" s="40"/>
      <c r="K4" s="40"/>
      <c r="L4" s="40"/>
      <c r="M4" s="41"/>
      <c r="N4" s="40"/>
      <c r="O4" s="40"/>
      <c r="P4" s="40"/>
      <c r="Q4" s="40"/>
      <c r="R4" s="40"/>
      <c r="S4" s="39"/>
      <c r="T4" s="42"/>
      <c r="U4" s="42"/>
      <c r="V4" s="42"/>
      <c r="W4" s="40"/>
      <c r="X4" s="40"/>
      <c r="Y4" s="41"/>
      <c r="Z4" s="40"/>
      <c r="AA4" s="39"/>
      <c r="AB4" s="40"/>
      <c r="AC4" s="40"/>
      <c r="AD4" s="40"/>
      <c r="AE4" s="41"/>
      <c r="AF4" s="40"/>
      <c r="AG4" s="40"/>
      <c r="AH4" s="40"/>
      <c r="AI4" s="40"/>
      <c r="AJ4" s="40"/>
      <c r="AK4" s="40"/>
      <c r="AL4" s="41"/>
      <c r="AM4" s="40"/>
      <c r="AN4" s="40"/>
      <c r="AO4" s="41"/>
      <c r="AP4" s="96"/>
      <c r="AQ4" s="96"/>
      <c r="AR4" s="40"/>
      <c r="AS4" s="40"/>
      <c r="AT4" s="41"/>
      <c r="AU4" s="40"/>
      <c r="AV4" s="41"/>
      <c r="AW4" s="40"/>
      <c r="AX4" s="40"/>
      <c r="AY4" s="40"/>
      <c r="AZ4" s="39"/>
      <c r="BA4" s="40"/>
      <c r="BB4" s="40"/>
      <c r="BC4" s="40"/>
      <c r="BD4" s="43"/>
    </row>
    <row r="5" spans="1:56" s="45" customFormat="1">
      <c r="A5" s="44" t="s">
        <v>23</v>
      </c>
      <c r="B5" s="40">
        <v>1</v>
      </c>
      <c r="C5" s="40">
        <v>2</v>
      </c>
      <c r="D5" s="40">
        <v>3</v>
      </c>
      <c r="E5" s="40">
        <v>4</v>
      </c>
      <c r="F5" s="40">
        <v>5</v>
      </c>
      <c r="G5" s="40" t="s">
        <v>252</v>
      </c>
      <c r="H5" s="40" t="s">
        <v>253</v>
      </c>
      <c r="I5" s="40" t="s">
        <v>254</v>
      </c>
      <c r="J5" s="40" t="s">
        <v>255</v>
      </c>
      <c r="K5" s="40" t="s">
        <v>256</v>
      </c>
      <c r="L5" s="40" t="s">
        <v>257</v>
      </c>
      <c r="M5" s="40">
        <v>9</v>
      </c>
      <c r="N5" s="40">
        <v>10</v>
      </c>
      <c r="O5" s="40">
        <v>11</v>
      </c>
      <c r="P5" s="40">
        <v>12</v>
      </c>
      <c r="Q5" s="40" t="s">
        <v>258</v>
      </c>
      <c r="R5" s="40" t="s">
        <v>259</v>
      </c>
      <c r="S5" s="40">
        <v>14</v>
      </c>
      <c r="T5" s="40" t="s">
        <v>69</v>
      </c>
      <c r="U5" s="40" t="s">
        <v>260</v>
      </c>
      <c r="V5" s="40" t="s">
        <v>261</v>
      </c>
      <c r="W5" s="40" t="s">
        <v>262</v>
      </c>
      <c r="X5" s="40">
        <v>16</v>
      </c>
      <c r="Y5" s="40" t="s">
        <v>284</v>
      </c>
      <c r="Z5" s="40" t="s">
        <v>285</v>
      </c>
      <c r="AA5" s="40">
        <v>18</v>
      </c>
      <c r="AB5" s="40" t="s">
        <v>263</v>
      </c>
      <c r="AC5" s="40" t="s">
        <v>264</v>
      </c>
      <c r="AD5" s="40">
        <v>20</v>
      </c>
      <c r="AE5" s="40" t="s">
        <v>265</v>
      </c>
      <c r="AF5" s="40" t="s">
        <v>266</v>
      </c>
      <c r="AG5" s="40">
        <v>22</v>
      </c>
      <c r="AH5" s="40">
        <v>23</v>
      </c>
      <c r="AI5" s="40" t="s">
        <v>77</v>
      </c>
      <c r="AJ5" s="40" t="s">
        <v>82</v>
      </c>
      <c r="AK5" s="40" t="s">
        <v>267</v>
      </c>
      <c r="AL5" s="40" t="s">
        <v>268</v>
      </c>
      <c r="AM5" s="40" t="s">
        <v>269</v>
      </c>
      <c r="AN5" s="40" t="s">
        <v>270</v>
      </c>
      <c r="AO5" s="40">
        <v>26</v>
      </c>
      <c r="AP5" s="94" t="s">
        <v>228</v>
      </c>
      <c r="AQ5" s="95"/>
      <c r="AR5" s="40" t="s">
        <v>271</v>
      </c>
      <c r="AS5" s="40" t="s">
        <v>272</v>
      </c>
      <c r="AT5" s="40" t="s">
        <v>273</v>
      </c>
      <c r="AU5" s="40" t="s">
        <v>274</v>
      </c>
      <c r="AV5" s="40" t="s">
        <v>275</v>
      </c>
      <c r="AW5" s="40" t="s">
        <v>85</v>
      </c>
      <c r="AX5" s="40" t="s">
        <v>276</v>
      </c>
      <c r="AY5" s="40">
        <v>30</v>
      </c>
      <c r="AZ5" s="40" t="s">
        <v>90</v>
      </c>
      <c r="BA5" s="40" t="s">
        <v>89</v>
      </c>
      <c r="BB5" s="40" t="s">
        <v>281</v>
      </c>
      <c r="BC5" s="40" t="s">
        <v>282</v>
      </c>
      <c r="BD5" s="43" t="s">
        <v>283</v>
      </c>
    </row>
    <row r="6" spans="1:56" ht="61.5" customHeight="1">
      <c r="A6" s="91"/>
      <c r="B6" s="46" t="s">
        <v>24</v>
      </c>
      <c r="C6" s="46" t="s">
        <v>25</v>
      </c>
      <c r="D6" s="46" t="s">
        <v>33</v>
      </c>
      <c r="E6" s="46" t="s">
        <v>34</v>
      </c>
      <c r="F6" s="46" t="s">
        <v>36</v>
      </c>
      <c r="G6" s="46" t="s">
        <v>63</v>
      </c>
      <c r="H6" s="46" t="s">
        <v>64</v>
      </c>
      <c r="I6" s="46" t="s">
        <v>244</v>
      </c>
      <c r="J6" s="46" t="s">
        <v>245</v>
      </c>
      <c r="K6" s="46" t="s">
        <v>67</v>
      </c>
      <c r="L6" s="46" t="s">
        <v>68</v>
      </c>
      <c r="M6" s="46" t="s">
        <v>70</v>
      </c>
      <c r="N6" s="46" t="s">
        <v>71</v>
      </c>
      <c r="O6" s="46" t="s">
        <v>72</v>
      </c>
      <c r="P6" s="46" t="s">
        <v>73</v>
      </c>
      <c r="Q6" s="46" t="s">
        <v>74</v>
      </c>
      <c r="R6" s="46" t="s">
        <v>75</v>
      </c>
      <c r="S6" s="46" t="s">
        <v>76</v>
      </c>
      <c r="T6" s="97" t="s">
        <v>78</v>
      </c>
      <c r="U6" s="97"/>
      <c r="V6" s="97"/>
      <c r="W6" s="46" t="s">
        <v>83</v>
      </c>
      <c r="X6" s="46" t="s">
        <v>84</v>
      </c>
      <c r="Y6" s="47" t="s">
        <v>286</v>
      </c>
      <c r="Z6" s="47" t="s">
        <v>287</v>
      </c>
      <c r="AA6" s="47" t="s">
        <v>86</v>
      </c>
      <c r="AB6" s="47" t="s">
        <v>87</v>
      </c>
      <c r="AC6" s="47" t="s">
        <v>88</v>
      </c>
      <c r="AD6" s="47" t="s">
        <v>92</v>
      </c>
      <c r="AE6" s="47" t="s">
        <v>93</v>
      </c>
      <c r="AF6" s="47" t="s">
        <v>94</v>
      </c>
      <c r="AG6" s="47" t="s">
        <v>95</v>
      </c>
      <c r="AH6" s="47" t="s">
        <v>91</v>
      </c>
      <c r="AI6" s="47" t="s">
        <v>96</v>
      </c>
      <c r="AJ6" s="47" t="s">
        <v>97</v>
      </c>
      <c r="AK6" s="47" t="s">
        <v>100</v>
      </c>
      <c r="AL6" s="47" t="s">
        <v>101</v>
      </c>
      <c r="AM6" s="47" t="s">
        <v>102</v>
      </c>
      <c r="AN6" s="47" t="s">
        <v>103</v>
      </c>
      <c r="AO6" s="47" t="s">
        <v>104</v>
      </c>
      <c r="AP6" s="93" t="s">
        <v>105</v>
      </c>
      <c r="AQ6" s="93"/>
      <c r="AR6" s="47" t="s">
        <v>108</v>
      </c>
      <c r="AS6" s="47" t="s">
        <v>109</v>
      </c>
      <c r="AT6" s="47" t="s">
        <v>110</v>
      </c>
      <c r="AU6" s="47" t="s">
        <v>111</v>
      </c>
      <c r="AV6" s="47" t="s">
        <v>112</v>
      </c>
      <c r="AW6" s="47" t="s">
        <v>113</v>
      </c>
      <c r="AX6" s="47" t="s">
        <v>290</v>
      </c>
      <c r="AY6" s="47" t="s">
        <v>117</v>
      </c>
      <c r="AZ6" s="47" t="s">
        <v>118</v>
      </c>
      <c r="BA6" s="47" t="s">
        <v>277</v>
      </c>
      <c r="BB6" s="47" t="s">
        <v>278</v>
      </c>
      <c r="BC6" s="47" t="s">
        <v>279</v>
      </c>
      <c r="BD6" s="48" t="s">
        <v>280</v>
      </c>
    </row>
    <row r="7" spans="1:56" s="49" customFormat="1" ht="15.75" thickBot="1">
      <c r="A7" s="92"/>
      <c r="B7" s="73"/>
      <c r="C7" s="73"/>
      <c r="D7" s="74" t="s">
        <v>32</v>
      </c>
      <c r="E7" s="74" t="s">
        <v>35</v>
      </c>
      <c r="F7" s="73"/>
      <c r="G7" s="75" t="s">
        <v>32</v>
      </c>
      <c r="H7" s="75" t="s">
        <v>35</v>
      </c>
      <c r="I7" s="73"/>
      <c r="J7" s="73"/>
      <c r="K7" s="73"/>
      <c r="L7" s="73"/>
      <c r="M7" s="73"/>
      <c r="N7" s="73"/>
      <c r="O7" s="73"/>
      <c r="P7" s="73"/>
      <c r="Q7" s="73"/>
      <c r="R7" s="73"/>
      <c r="S7" s="73"/>
      <c r="T7" s="75" t="s">
        <v>79</v>
      </c>
      <c r="U7" s="75" t="s">
        <v>80</v>
      </c>
      <c r="V7" s="75" t="s">
        <v>81</v>
      </c>
      <c r="W7" s="73"/>
      <c r="X7" s="73"/>
      <c r="Y7" s="73"/>
      <c r="Z7" s="73"/>
      <c r="AA7" s="73"/>
      <c r="AB7" s="73"/>
      <c r="AC7" s="73"/>
      <c r="AD7" s="73"/>
      <c r="AE7" s="73"/>
      <c r="AF7" s="73"/>
      <c r="AG7" s="73"/>
      <c r="AH7" s="73"/>
      <c r="AI7" s="73"/>
      <c r="AJ7" s="73"/>
      <c r="AK7" s="73"/>
      <c r="AL7" s="75" t="s">
        <v>47</v>
      </c>
      <c r="AM7" s="75" t="s">
        <v>47</v>
      </c>
      <c r="AN7" s="73"/>
      <c r="AO7" s="73"/>
      <c r="AP7" s="75" t="s">
        <v>106</v>
      </c>
      <c r="AQ7" s="75" t="s">
        <v>107</v>
      </c>
      <c r="AR7" s="73"/>
      <c r="AS7" s="73"/>
      <c r="AT7" s="73"/>
      <c r="AU7" s="73"/>
      <c r="AV7" s="73"/>
      <c r="AW7" s="73"/>
      <c r="AX7" s="73"/>
      <c r="AY7" s="73"/>
      <c r="AZ7" s="73"/>
      <c r="BA7" s="73"/>
      <c r="BB7" s="73"/>
      <c r="BC7" s="73"/>
      <c r="BD7" s="76"/>
    </row>
    <row r="8" spans="1:56" s="45" customFormat="1" ht="15.75" thickBot="1">
      <c r="A8" s="77" t="s">
        <v>13</v>
      </c>
      <c r="B8" s="50"/>
      <c r="C8" s="50"/>
      <c r="D8" s="50"/>
      <c r="E8" s="50"/>
      <c r="F8" s="50"/>
      <c r="G8" s="50"/>
      <c r="H8" s="50"/>
      <c r="I8" s="50"/>
      <c r="J8" s="50"/>
      <c r="K8" s="50"/>
      <c r="L8" s="50"/>
      <c r="M8" s="50"/>
      <c r="N8" s="50"/>
      <c r="O8" s="50"/>
      <c r="P8" s="50"/>
      <c r="Q8" s="50"/>
      <c r="R8" s="50"/>
      <c r="S8" s="50"/>
      <c r="T8" s="50"/>
      <c r="U8" s="50"/>
      <c r="V8" s="50" t="b">
        <f t="shared" ref="V8:V17" si="0">IF(S8="No","NA",IF(S8="Yes",""))</f>
        <v>0</v>
      </c>
      <c r="W8" s="50"/>
      <c r="X8" s="50"/>
      <c r="Y8" s="50"/>
      <c r="Z8" s="50" t="b">
        <f t="shared" ref="Z8:Z16" si="1">IF(Y8="No","NA", IF(Y8="Yes",""))</f>
        <v>0</v>
      </c>
      <c r="AA8" s="50"/>
      <c r="AB8" s="50" t="b">
        <f t="shared" ref="AB8:AB16" si="2">IF(AA8="No","NA", IF(AA8="Yes",""))</f>
        <v>0</v>
      </c>
      <c r="AC8" s="50" t="b">
        <f t="shared" ref="AC8:AC16" si="3">IF(AB8="No","NA", IF(AB8="NA","NA", IF(AB8="Yes","")))</f>
        <v>0</v>
      </c>
      <c r="AD8" s="50" t="b">
        <f t="shared" ref="AD8:AD16" si="4">IF(AA8="No","NA",IF(AA8="Yes",""))</f>
        <v>0</v>
      </c>
      <c r="AE8" s="50"/>
      <c r="AF8" s="50" t="b">
        <f t="shared" ref="AF8:AF16" si="5">IF(AE8="No","NA",IF(AE8="Yes",""))</f>
        <v>0</v>
      </c>
      <c r="AG8" s="50" t="b">
        <f t="shared" ref="AG8:AG16" si="6">IF(M8="No","NA", IF(M8="Yes",""))</f>
        <v>0</v>
      </c>
      <c r="AH8" s="50"/>
      <c r="AI8" s="50"/>
      <c r="AJ8" s="50" t="b">
        <f t="shared" ref="AJ8:AJ17" si="7">IF(AI8="No","NA", IF(AI8="Yes",""))</f>
        <v>0</v>
      </c>
      <c r="AK8" s="50"/>
      <c r="AL8" s="50"/>
      <c r="AM8" s="50" t="b">
        <f t="shared" ref="AM8:AM16" si="8">IF(AL8="No", "NA", IF(AL8="Yes",""))</f>
        <v>0</v>
      </c>
      <c r="AN8" s="50" t="b">
        <f t="shared" ref="AN8:AN16" si="9">IF(AL8="No","NA", IF(AM8="No","NA", IF(AL8="Yes","")))</f>
        <v>0</v>
      </c>
      <c r="AO8" s="50"/>
      <c r="AP8" s="50" t="b">
        <f t="shared" ref="AP8:AP16" si="10">IF(AO8="No","NA", IF(AO8="Yes",""))</f>
        <v>0</v>
      </c>
      <c r="AQ8" s="50" t="b">
        <f t="shared" ref="AQ8:AQ16" si="11">IF(AO8="No","NA", IF(AO8="Yes",""))</f>
        <v>0</v>
      </c>
      <c r="AR8" s="50" t="b">
        <f t="shared" ref="AR8:AR15" si="12">IF(AO8="No","NA", IF(AP8="Yes","NA", IF(AO8="Yes","")))</f>
        <v>0</v>
      </c>
      <c r="AS8" s="50" t="b">
        <f t="shared" ref="AS8:AS15" si="13">IF(AO8="No","NA", IF(AQ8="Yes","NA", IF(AO8="Yes","")))</f>
        <v>0</v>
      </c>
      <c r="AT8" s="50"/>
      <c r="AU8" s="50" t="b">
        <f t="shared" ref="AU8:AU17" si="14">IF(AT8="Yes","NA", IF(AT8="No",""))</f>
        <v>0</v>
      </c>
      <c r="AV8" s="50"/>
      <c r="AW8" s="50" t="b">
        <f t="shared" ref="AW8:AW15" si="15">IF(AV8="No","NA", IF(AV8="Yes",""))</f>
        <v>0</v>
      </c>
      <c r="AX8" s="50" t="b">
        <f t="shared" ref="AX8:AX15" si="16">IF(AV8="No","NA", IF(AV8="Yes",""))</f>
        <v>0</v>
      </c>
      <c r="AY8" s="50"/>
      <c r="AZ8" s="50"/>
      <c r="BA8" s="50" t="b">
        <f t="shared" ref="BA8:BA16" si="17">IF(AZ8="No","NA", IF(AZ8="Yes",""))</f>
        <v>0</v>
      </c>
      <c r="BB8" s="50" t="b">
        <f t="shared" ref="BB8:BB16" si="18">IF(AZ8="No","NA", IF(AZ8="Yes",""))</f>
        <v>0</v>
      </c>
      <c r="BC8" s="50" t="b">
        <f t="shared" ref="BC8:BC16" si="19">IF(AZ8="No","NA", IF(AZ8="Yes",""))</f>
        <v>0</v>
      </c>
      <c r="BD8" s="78" t="b">
        <f t="shared" ref="BD8:BD16" si="20">IF(AZ8="No","NA", IF(AZ8="Yes",""))</f>
        <v>0</v>
      </c>
    </row>
    <row r="9" spans="1:56" s="45" customFormat="1">
      <c r="A9" s="79" t="s">
        <v>14</v>
      </c>
      <c r="B9" s="68"/>
      <c r="C9" s="68"/>
      <c r="D9" s="68"/>
      <c r="E9" s="68"/>
      <c r="F9" s="68"/>
      <c r="G9" s="68"/>
      <c r="H9" s="68"/>
      <c r="I9" s="68"/>
      <c r="J9" s="68"/>
      <c r="K9" s="68"/>
      <c r="L9" s="68"/>
      <c r="M9" s="68"/>
      <c r="N9" s="68"/>
      <c r="O9" s="68"/>
      <c r="P9" s="68"/>
      <c r="Q9" s="68"/>
      <c r="R9" s="68"/>
      <c r="S9" s="68"/>
      <c r="T9" s="68"/>
      <c r="U9" s="68"/>
      <c r="V9" s="68" t="b">
        <f t="shared" si="0"/>
        <v>0</v>
      </c>
      <c r="W9" s="68"/>
      <c r="X9" s="68"/>
      <c r="Y9" s="68"/>
      <c r="Z9" s="68" t="b">
        <f t="shared" si="1"/>
        <v>0</v>
      </c>
      <c r="AA9" s="68"/>
      <c r="AB9" s="68" t="b">
        <f t="shared" si="2"/>
        <v>0</v>
      </c>
      <c r="AC9" s="68" t="b">
        <f t="shared" si="3"/>
        <v>0</v>
      </c>
      <c r="AD9" s="68" t="b">
        <f t="shared" si="4"/>
        <v>0</v>
      </c>
      <c r="AE9" s="68"/>
      <c r="AF9" s="68" t="b">
        <f t="shared" si="5"/>
        <v>0</v>
      </c>
      <c r="AG9" s="68" t="b">
        <f t="shared" si="6"/>
        <v>0</v>
      </c>
      <c r="AH9" s="68"/>
      <c r="AI9" s="68"/>
      <c r="AJ9" s="68" t="b">
        <f t="shared" si="7"/>
        <v>0</v>
      </c>
      <c r="AK9" s="68"/>
      <c r="AL9" s="68"/>
      <c r="AM9" s="68" t="b">
        <f t="shared" si="8"/>
        <v>0</v>
      </c>
      <c r="AN9" s="68" t="b">
        <f t="shared" si="9"/>
        <v>0</v>
      </c>
      <c r="AO9" s="68"/>
      <c r="AP9" s="50" t="b">
        <f t="shared" si="10"/>
        <v>0</v>
      </c>
      <c r="AQ9" s="68" t="b">
        <f t="shared" si="11"/>
        <v>0</v>
      </c>
      <c r="AR9" s="68" t="b">
        <f t="shared" si="12"/>
        <v>0</v>
      </c>
      <c r="AS9" s="68" t="b">
        <f t="shared" si="13"/>
        <v>0</v>
      </c>
      <c r="AT9" s="68"/>
      <c r="AU9" s="68" t="b">
        <f t="shared" si="14"/>
        <v>0</v>
      </c>
      <c r="AV9" s="68"/>
      <c r="AW9" s="68" t="b">
        <f t="shared" si="15"/>
        <v>0</v>
      </c>
      <c r="AX9" s="68" t="b">
        <f t="shared" si="16"/>
        <v>0</v>
      </c>
      <c r="AY9" s="68"/>
      <c r="AZ9" s="68"/>
      <c r="BA9" s="68" t="b">
        <f t="shared" si="17"/>
        <v>0</v>
      </c>
      <c r="BB9" s="68" t="b">
        <f t="shared" si="18"/>
        <v>0</v>
      </c>
      <c r="BC9" s="68" t="b">
        <f t="shared" si="19"/>
        <v>0</v>
      </c>
      <c r="BD9" s="43" t="b">
        <f t="shared" si="20"/>
        <v>0</v>
      </c>
    </row>
    <row r="10" spans="1:56" s="45" customFormat="1">
      <c r="A10" s="79" t="s">
        <v>15</v>
      </c>
      <c r="B10" s="68"/>
      <c r="C10" s="68"/>
      <c r="D10" s="68"/>
      <c r="E10" s="68"/>
      <c r="F10" s="68"/>
      <c r="G10" s="68"/>
      <c r="H10" s="68"/>
      <c r="I10" s="68"/>
      <c r="J10" s="68"/>
      <c r="K10" s="68"/>
      <c r="L10" s="68"/>
      <c r="M10" s="68"/>
      <c r="N10" s="68"/>
      <c r="O10" s="68"/>
      <c r="P10" s="68"/>
      <c r="Q10" s="68"/>
      <c r="R10" s="68"/>
      <c r="S10" s="68"/>
      <c r="T10" s="68"/>
      <c r="U10" s="68"/>
      <c r="V10" s="68" t="b">
        <f t="shared" si="0"/>
        <v>0</v>
      </c>
      <c r="W10" s="68"/>
      <c r="X10" s="68"/>
      <c r="Y10" s="68"/>
      <c r="Z10" s="68" t="b">
        <f t="shared" si="1"/>
        <v>0</v>
      </c>
      <c r="AA10" s="68"/>
      <c r="AB10" s="68" t="b">
        <f t="shared" si="2"/>
        <v>0</v>
      </c>
      <c r="AC10" s="68" t="b">
        <f t="shared" si="3"/>
        <v>0</v>
      </c>
      <c r="AD10" s="68" t="b">
        <f t="shared" si="4"/>
        <v>0</v>
      </c>
      <c r="AE10" s="68"/>
      <c r="AF10" s="68" t="b">
        <f t="shared" si="5"/>
        <v>0</v>
      </c>
      <c r="AG10" s="68" t="b">
        <f t="shared" si="6"/>
        <v>0</v>
      </c>
      <c r="AH10" s="68"/>
      <c r="AI10" s="68"/>
      <c r="AJ10" s="68" t="b">
        <f t="shared" si="7"/>
        <v>0</v>
      </c>
      <c r="AK10" s="68"/>
      <c r="AL10" s="68"/>
      <c r="AM10" s="68" t="b">
        <f t="shared" si="8"/>
        <v>0</v>
      </c>
      <c r="AN10" s="68" t="b">
        <f t="shared" si="9"/>
        <v>0</v>
      </c>
      <c r="AO10" s="68"/>
      <c r="AP10" s="68" t="b">
        <f t="shared" si="10"/>
        <v>0</v>
      </c>
      <c r="AQ10" s="68" t="b">
        <f t="shared" si="11"/>
        <v>0</v>
      </c>
      <c r="AR10" s="68" t="b">
        <f t="shared" si="12"/>
        <v>0</v>
      </c>
      <c r="AS10" s="68" t="b">
        <f t="shared" si="13"/>
        <v>0</v>
      </c>
      <c r="AT10" s="68"/>
      <c r="AU10" s="68" t="b">
        <f t="shared" si="14"/>
        <v>0</v>
      </c>
      <c r="AV10" s="68"/>
      <c r="AW10" s="68" t="b">
        <f t="shared" si="15"/>
        <v>0</v>
      </c>
      <c r="AX10" s="68" t="b">
        <f t="shared" si="16"/>
        <v>0</v>
      </c>
      <c r="AY10" s="68"/>
      <c r="AZ10" s="68"/>
      <c r="BA10" s="68" t="b">
        <f t="shared" si="17"/>
        <v>0</v>
      </c>
      <c r="BB10" s="68" t="b">
        <f t="shared" si="18"/>
        <v>0</v>
      </c>
      <c r="BC10" s="68" t="b">
        <f t="shared" si="19"/>
        <v>0</v>
      </c>
      <c r="BD10" s="43" t="b">
        <f t="shared" si="20"/>
        <v>0</v>
      </c>
    </row>
    <row r="11" spans="1:56" s="45" customFormat="1">
      <c r="A11" s="79" t="s">
        <v>16</v>
      </c>
      <c r="B11" s="68"/>
      <c r="C11" s="68"/>
      <c r="D11" s="68"/>
      <c r="E11" s="68"/>
      <c r="F11" s="68"/>
      <c r="G11" s="68"/>
      <c r="H11" s="68"/>
      <c r="I11" s="68"/>
      <c r="J11" s="68"/>
      <c r="K11" s="68"/>
      <c r="L11" s="68"/>
      <c r="M11" s="68"/>
      <c r="N11" s="68"/>
      <c r="O11" s="68"/>
      <c r="P11" s="68"/>
      <c r="Q11" s="68"/>
      <c r="R11" s="68"/>
      <c r="S11" s="68"/>
      <c r="T11" s="68"/>
      <c r="U11" s="68"/>
      <c r="V11" s="68" t="b">
        <f t="shared" si="0"/>
        <v>0</v>
      </c>
      <c r="W11" s="68"/>
      <c r="X11" s="68"/>
      <c r="Y11" s="68"/>
      <c r="Z11" s="68" t="b">
        <f t="shared" si="1"/>
        <v>0</v>
      </c>
      <c r="AA11" s="68"/>
      <c r="AB11" s="68" t="b">
        <f t="shared" si="2"/>
        <v>0</v>
      </c>
      <c r="AC11" s="68" t="b">
        <f t="shared" si="3"/>
        <v>0</v>
      </c>
      <c r="AD11" s="68" t="b">
        <f t="shared" si="4"/>
        <v>0</v>
      </c>
      <c r="AE11" s="68"/>
      <c r="AF11" s="68" t="b">
        <f t="shared" si="5"/>
        <v>0</v>
      </c>
      <c r="AG11" s="68" t="b">
        <f t="shared" si="6"/>
        <v>0</v>
      </c>
      <c r="AH11" s="68"/>
      <c r="AI11" s="68"/>
      <c r="AJ11" s="68" t="b">
        <f t="shared" si="7"/>
        <v>0</v>
      </c>
      <c r="AK11" s="68"/>
      <c r="AL11" s="68"/>
      <c r="AM11" s="68" t="b">
        <f t="shared" si="8"/>
        <v>0</v>
      </c>
      <c r="AN11" s="68" t="b">
        <f t="shared" si="9"/>
        <v>0</v>
      </c>
      <c r="AO11" s="68"/>
      <c r="AP11" s="68" t="b">
        <f t="shared" si="10"/>
        <v>0</v>
      </c>
      <c r="AQ11" s="68" t="b">
        <f t="shared" si="11"/>
        <v>0</v>
      </c>
      <c r="AR11" s="68" t="b">
        <f t="shared" si="12"/>
        <v>0</v>
      </c>
      <c r="AS11" s="68" t="b">
        <f t="shared" si="13"/>
        <v>0</v>
      </c>
      <c r="AT11" s="68"/>
      <c r="AU11" s="68" t="b">
        <f t="shared" si="14"/>
        <v>0</v>
      </c>
      <c r="AV11" s="68"/>
      <c r="AW11" s="68" t="b">
        <f t="shared" si="15"/>
        <v>0</v>
      </c>
      <c r="AX11" s="68" t="b">
        <f t="shared" si="16"/>
        <v>0</v>
      </c>
      <c r="AY11" s="68"/>
      <c r="AZ11" s="68"/>
      <c r="BA11" s="68" t="b">
        <f t="shared" si="17"/>
        <v>0</v>
      </c>
      <c r="BB11" s="68" t="b">
        <f t="shared" si="18"/>
        <v>0</v>
      </c>
      <c r="BC11" s="68" t="b">
        <f t="shared" si="19"/>
        <v>0</v>
      </c>
      <c r="BD11" s="43" t="b">
        <f t="shared" si="20"/>
        <v>0</v>
      </c>
    </row>
    <row r="12" spans="1:56" s="45" customFormat="1">
      <c r="A12" s="79" t="s">
        <v>17</v>
      </c>
      <c r="B12" s="68"/>
      <c r="C12" s="68"/>
      <c r="D12" s="68"/>
      <c r="E12" s="68"/>
      <c r="F12" s="68"/>
      <c r="G12" s="68"/>
      <c r="H12" s="68"/>
      <c r="I12" s="68"/>
      <c r="J12" s="68"/>
      <c r="K12" s="68"/>
      <c r="L12" s="68"/>
      <c r="M12" s="68"/>
      <c r="N12" s="68"/>
      <c r="O12" s="68"/>
      <c r="P12" s="68"/>
      <c r="Q12" s="68"/>
      <c r="R12" s="68"/>
      <c r="S12" s="68"/>
      <c r="T12" s="68"/>
      <c r="U12" s="68"/>
      <c r="V12" s="68" t="b">
        <f t="shared" si="0"/>
        <v>0</v>
      </c>
      <c r="W12" s="68"/>
      <c r="X12" s="68"/>
      <c r="Y12" s="68"/>
      <c r="Z12" s="68" t="b">
        <f t="shared" si="1"/>
        <v>0</v>
      </c>
      <c r="AA12" s="68"/>
      <c r="AB12" s="68" t="b">
        <f t="shared" si="2"/>
        <v>0</v>
      </c>
      <c r="AC12" s="68" t="b">
        <f t="shared" si="3"/>
        <v>0</v>
      </c>
      <c r="AD12" s="68" t="b">
        <f t="shared" si="4"/>
        <v>0</v>
      </c>
      <c r="AE12" s="68"/>
      <c r="AF12" s="68" t="b">
        <f t="shared" si="5"/>
        <v>0</v>
      </c>
      <c r="AG12" s="68" t="b">
        <f t="shared" si="6"/>
        <v>0</v>
      </c>
      <c r="AH12" s="68"/>
      <c r="AI12" s="68"/>
      <c r="AJ12" s="68" t="b">
        <f t="shared" si="7"/>
        <v>0</v>
      </c>
      <c r="AK12" s="68"/>
      <c r="AL12" s="68"/>
      <c r="AM12" s="68" t="b">
        <f t="shared" si="8"/>
        <v>0</v>
      </c>
      <c r="AN12" s="68" t="b">
        <f t="shared" si="9"/>
        <v>0</v>
      </c>
      <c r="AO12" s="68"/>
      <c r="AP12" s="68" t="b">
        <f t="shared" si="10"/>
        <v>0</v>
      </c>
      <c r="AQ12" s="68" t="b">
        <f t="shared" si="11"/>
        <v>0</v>
      </c>
      <c r="AR12" s="68" t="b">
        <f t="shared" si="12"/>
        <v>0</v>
      </c>
      <c r="AS12" s="68" t="b">
        <f t="shared" si="13"/>
        <v>0</v>
      </c>
      <c r="AT12" s="68"/>
      <c r="AU12" s="68" t="b">
        <f t="shared" si="14"/>
        <v>0</v>
      </c>
      <c r="AV12" s="68"/>
      <c r="AW12" s="68" t="b">
        <f t="shared" si="15"/>
        <v>0</v>
      </c>
      <c r="AX12" s="68" t="b">
        <f t="shared" si="16"/>
        <v>0</v>
      </c>
      <c r="AY12" s="68"/>
      <c r="AZ12" s="68"/>
      <c r="BA12" s="68" t="b">
        <f t="shared" si="17"/>
        <v>0</v>
      </c>
      <c r="BB12" s="68" t="b">
        <f t="shared" si="18"/>
        <v>0</v>
      </c>
      <c r="BC12" s="68" t="b">
        <f t="shared" si="19"/>
        <v>0</v>
      </c>
      <c r="BD12" s="43" t="b">
        <f t="shared" si="20"/>
        <v>0</v>
      </c>
    </row>
    <row r="13" spans="1:56" s="45" customFormat="1">
      <c r="A13" s="79" t="s">
        <v>18</v>
      </c>
      <c r="B13" s="68"/>
      <c r="C13" s="68"/>
      <c r="D13" s="68"/>
      <c r="E13" s="68"/>
      <c r="F13" s="68"/>
      <c r="G13" s="68"/>
      <c r="H13" s="68"/>
      <c r="I13" s="68"/>
      <c r="J13" s="68"/>
      <c r="K13" s="68"/>
      <c r="L13" s="68"/>
      <c r="M13" s="68"/>
      <c r="N13" s="68"/>
      <c r="O13" s="68"/>
      <c r="P13" s="68"/>
      <c r="Q13" s="68"/>
      <c r="R13" s="68"/>
      <c r="S13" s="68"/>
      <c r="T13" s="68"/>
      <c r="U13" s="68"/>
      <c r="V13" s="68" t="b">
        <f t="shared" si="0"/>
        <v>0</v>
      </c>
      <c r="W13" s="68"/>
      <c r="X13" s="68"/>
      <c r="Y13" s="68"/>
      <c r="Z13" s="68" t="b">
        <f t="shared" si="1"/>
        <v>0</v>
      </c>
      <c r="AA13" s="68"/>
      <c r="AB13" s="68" t="b">
        <f t="shared" si="2"/>
        <v>0</v>
      </c>
      <c r="AC13" s="68" t="b">
        <f t="shared" si="3"/>
        <v>0</v>
      </c>
      <c r="AD13" s="68" t="b">
        <f t="shared" si="4"/>
        <v>0</v>
      </c>
      <c r="AE13" s="68"/>
      <c r="AF13" s="68" t="b">
        <f t="shared" si="5"/>
        <v>0</v>
      </c>
      <c r="AG13" s="68" t="b">
        <f t="shared" si="6"/>
        <v>0</v>
      </c>
      <c r="AH13" s="68"/>
      <c r="AI13" s="68"/>
      <c r="AJ13" s="68" t="b">
        <f t="shared" si="7"/>
        <v>0</v>
      </c>
      <c r="AK13" s="68"/>
      <c r="AL13" s="68"/>
      <c r="AM13" s="68" t="b">
        <f t="shared" si="8"/>
        <v>0</v>
      </c>
      <c r="AN13" s="68" t="b">
        <f t="shared" si="9"/>
        <v>0</v>
      </c>
      <c r="AO13" s="68"/>
      <c r="AP13" s="68" t="b">
        <f t="shared" si="10"/>
        <v>0</v>
      </c>
      <c r="AQ13" s="68" t="b">
        <f t="shared" si="11"/>
        <v>0</v>
      </c>
      <c r="AR13" s="68" t="b">
        <f t="shared" si="12"/>
        <v>0</v>
      </c>
      <c r="AS13" s="68" t="b">
        <f t="shared" si="13"/>
        <v>0</v>
      </c>
      <c r="AT13" s="68"/>
      <c r="AU13" s="68" t="b">
        <f t="shared" si="14"/>
        <v>0</v>
      </c>
      <c r="AV13" s="68"/>
      <c r="AW13" s="68" t="b">
        <f t="shared" si="15"/>
        <v>0</v>
      </c>
      <c r="AX13" s="68" t="b">
        <f t="shared" si="16"/>
        <v>0</v>
      </c>
      <c r="AY13" s="68"/>
      <c r="AZ13" s="68"/>
      <c r="BA13" s="68" t="b">
        <f t="shared" si="17"/>
        <v>0</v>
      </c>
      <c r="BB13" s="68" t="b">
        <f t="shared" si="18"/>
        <v>0</v>
      </c>
      <c r="BC13" s="68" t="b">
        <f t="shared" si="19"/>
        <v>0</v>
      </c>
      <c r="BD13" s="43" t="b">
        <f t="shared" si="20"/>
        <v>0</v>
      </c>
    </row>
    <row r="14" spans="1:56" s="45" customFormat="1">
      <c r="A14" s="79" t="s">
        <v>19</v>
      </c>
      <c r="B14" s="68"/>
      <c r="C14" s="68"/>
      <c r="D14" s="68"/>
      <c r="E14" s="68"/>
      <c r="F14" s="68"/>
      <c r="G14" s="68"/>
      <c r="H14" s="68"/>
      <c r="I14" s="68"/>
      <c r="J14" s="68"/>
      <c r="K14" s="68"/>
      <c r="L14" s="68"/>
      <c r="M14" s="68"/>
      <c r="N14" s="68"/>
      <c r="O14" s="68"/>
      <c r="P14" s="68"/>
      <c r="Q14" s="68"/>
      <c r="R14" s="68"/>
      <c r="S14" s="68"/>
      <c r="T14" s="68"/>
      <c r="U14" s="68"/>
      <c r="V14" s="68" t="b">
        <f t="shared" si="0"/>
        <v>0</v>
      </c>
      <c r="W14" s="68"/>
      <c r="X14" s="68"/>
      <c r="Y14" s="68"/>
      <c r="Z14" s="68" t="b">
        <f t="shared" si="1"/>
        <v>0</v>
      </c>
      <c r="AA14" s="68"/>
      <c r="AB14" s="68" t="b">
        <f t="shared" si="2"/>
        <v>0</v>
      </c>
      <c r="AC14" s="68" t="b">
        <f t="shared" si="3"/>
        <v>0</v>
      </c>
      <c r="AD14" s="68" t="b">
        <f t="shared" si="4"/>
        <v>0</v>
      </c>
      <c r="AE14" s="68"/>
      <c r="AF14" s="68" t="b">
        <f t="shared" si="5"/>
        <v>0</v>
      </c>
      <c r="AG14" s="68" t="b">
        <f t="shared" si="6"/>
        <v>0</v>
      </c>
      <c r="AH14" s="68"/>
      <c r="AI14" s="68"/>
      <c r="AJ14" s="68" t="b">
        <f t="shared" si="7"/>
        <v>0</v>
      </c>
      <c r="AK14" s="68"/>
      <c r="AL14" s="68"/>
      <c r="AM14" s="68" t="b">
        <f t="shared" si="8"/>
        <v>0</v>
      </c>
      <c r="AN14" s="68" t="b">
        <f t="shared" si="9"/>
        <v>0</v>
      </c>
      <c r="AO14" s="68"/>
      <c r="AP14" s="68" t="b">
        <f t="shared" si="10"/>
        <v>0</v>
      </c>
      <c r="AQ14" s="68" t="b">
        <f t="shared" si="11"/>
        <v>0</v>
      </c>
      <c r="AR14" s="68" t="b">
        <f t="shared" si="12"/>
        <v>0</v>
      </c>
      <c r="AS14" s="68" t="b">
        <f t="shared" si="13"/>
        <v>0</v>
      </c>
      <c r="AT14" s="68"/>
      <c r="AU14" s="68" t="b">
        <f t="shared" si="14"/>
        <v>0</v>
      </c>
      <c r="AV14" s="68"/>
      <c r="AW14" s="68" t="b">
        <f t="shared" si="15"/>
        <v>0</v>
      </c>
      <c r="AX14" s="68" t="b">
        <f t="shared" si="16"/>
        <v>0</v>
      </c>
      <c r="AY14" s="68"/>
      <c r="AZ14" s="68"/>
      <c r="BA14" s="68" t="b">
        <f t="shared" si="17"/>
        <v>0</v>
      </c>
      <c r="BB14" s="68" t="b">
        <f t="shared" si="18"/>
        <v>0</v>
      </c>
      <c r="BC14" s="68" t="b">
        <f t="shared" si="19"/>
        <v>0</v>
      </c>
      <c r="BD14" s="43" t="b">
        <f t="shared" si="20"/>
        <v>0</v>
      </c>
    </row>
    <row r="15" spans="1:56" s="45" customFormat="1">
      <c r="A15" s="79" t="s">
        <v>20</v>
      </c>
      <c r="B15" s="68"/>
      <c r="C15" s="68"/>
      <c r="D15" s="68"/>
      <c r="E15" s="68"/>
      <c r="F15" s="68"/>
      <c r="G15" s="68"/>
      <c r="H15" s="68"/>
      <c r="I15" s="68"/>
      <c r="J15" s="68"/>
      <c r="K15" s="68"/>
      <c r="L15" s="68"/>
      <c r="M15" s="68"/>
      <c r="N15" s="68"/>
      <c r="O15" s="68"/>
      <c r="P15" s="68"/>
      <c r="Q15" s="68"/>
      <c r="R15" s="68"/>
      <c r="S15" s="68"/>
      <c r="T15" s="68"/>
      <c r="U15" s="68"/>
      <c r="V15" s="68" t="b">
        <f t="shared" si="0"/>
        <v>0</v>
      </c>
      <c r="W15" s="68"/>
      <c r="X15" s="68"/>
      <c r="Y15" s="68"/>
      <c r="Z15" s="68" t="b">
        <f t="shared" si="1"/>
        <v>0</v>
      </c>
      <c r="AA15" s="68"/>
      <c r="AB15" s="68" t="b">
        <f t="shared" si="2"/>
        <v>0</v>
      </c>
      <c r="AC15" s="68" t="b">
        <f t="shared" si="3"/>
        <v>0</v>
      </c>
      <c r="AD15" s="68" t="b">
        <f t="shared" si="4"/>
        <v>0</v>
      </c>
      <c r="AE15" s="68"/>
      <c r="AF15" s="68" t="b">
        <f t="shared" si="5"/>
        <v>0</v>
      </c>
      <c r="AG15" s="68" t="b">
        <f t="shared" si="6"/>
        <v>0</v>
      </c>
      <c r="AH15" s="68"/>
      <c r="AI15" s="68"/>
      <c r="AJ15" s="68" t="b">
        <f t="shared" si="7"/>
        <v>0</v>
      </c>
      <c r="AK15" s="68"/>
      <c r="AL15" s="68"/>
      <c r="AM15" s="68" t="b">
        <f t="shared" si="8"/>
        <v>0</v>
      </c>
      <c r="AN15" s="68" t="b">
        <f t="shared" si="9"/>
        <v>0</v>
      </c>
      <c r="AO15" s="68"/>
      <c r="AP15" s="68" t="b">
        <f t="shared" si="10"/>
        <v>0</v>
      </c>
      <c r="AQ15" s="68" t="b">
        <f t="shared" si="11"/>
        <v>0</v>
      </c>
      <c r="AR15" s="68" t="b">
        <f t="shared" si="12"/>
        <v>0</v>
      </c>
      <c r="AS15" s="68" t="b">
        <f t="shared" si="13"/>
        <v>0</v>
      </c>
      <c r="AT15" s="68"/>
      <c r="AU15" s="68" t="b">
        <f t="shared" si="14"/>
        <v>0</v>
      </c>
      <c r="AV15" s="68"/>
      <c r="AW15" s="68" t="b">
        <f t="shared" si="15"/>
        <v>0</v>
      </c>
      <c r="AX15" s="68" t="b">
        <f t="shared" si="16"/>
        <v>0</v>
      </c>
      <c r="AY15" s="68"/>
      <c r="AZ15" s="68"/>
      <c r="BA15" s="68" t="b">
        <f t="shared" si="17"/>
        <v>0</v>
      </c>
      <c r="BB15" s="68" t="b">
        <f t="shared" si="18"/>
        <v>0</v>
      </c>
      <c r="BC15" s="68" t="b">
        <f t="shared" si="19"/>
        <v>0</v>
      </c>
      <c r="BD15" s="43" t="b">
        <f t="shared" si="20"/>
        <v>0</v>
      </c>
    </row>
    <row r="16" spans="1:56" s="45" customFormat="1">
      <c r="A16" s="79" t="s">
        <v>21</v>
      </c>
      <c r="B16" s="68"/>
      <c r="C16" s="68"/>
      <c r="D16" s="68"/>
      <c r="E16" s="68"/>
      <c r="F16" s="68"/>
      <c r="G16" s="68"/>
      <c r="H16" s="68"/>
      <c r="I16" s="68"/>
      <c r="J16" s="68"/>
      <c r="K16" s="68"/>
      <c r="L16" s="68"/>
      <c r="M16" s="68"/>
      <c r="N16" s="68"/>
      <c r="O16" s="68"/>
      <c r="P16" s="68"/>
      <c r="Q16" s="68"/>
      <c r="R16" s="68"/>
      <c r="S16" s="68"/>
      <c r="T16" s="68"/>
      <c r="U16" s="68"/>
      <c r="V16" s="68" t="b">
        <f t="shared" si="0"/>
        <v>0</v>
      </c>
      <c r="W16" s="68"/>
      <c r="X16" s="68"/>
      <c r="Y16" s="68"/>
      <c r="Z16" s="68" t="b">
        <f t="shared" si="1"/>
        <v>0</v>
      </c>
      <c r="AA16" s="68"/>
      <c r="AB16" s="68" t="b">
        <f t="shared" si="2"/>
        <v>0</v>
      </c>
      <c r="AC16" s="68" t="b">
        <f t="shared" si="3"/>
        <v>0</v>
      </c>
      <c r="AD16" s="68" t="b">
        <f t="shared" si="4"/>
        <v>0</v>
      </c>
      <c r="AE16" s="68"/>
      <c r="AF16" s="68" t="b">
        <f t="shared" si="5"/>
        <v>0</v>
      </c>
      <c r="AG16" s="68" t="b">
        <f t="shared" si="6"/>
        <v>0</v>
      </c>
      <c r="AH16" s="68"/>
      <c r="AI16" s="68"/>
      <c r="AJ16" s="68" t="b">
        <f t="shared" si="7"/>
        <v>0</v>
      </c>
      <c r="AK16" s="68"/>
      <c r="AL16" s="68"/>
      <c r="AM16" s="68" t="b">
        <f t="shared" si="8"/>
        <v>0</v>
      </c>
      <c r="AN16" s="68" t="b">
        <f t="shared" si="9"/>
        <v>0</v>
      </c>
      <c r="AO16" s="68"/>
      <c r="AP16" s="68" t="b">
        <f t="shared" si="10"/>
        <v>0</v>
      </c>
      <c r="AQ16" s="68" t="b">
        <f t="shared" si="11"/>
        <v>0</v>
      </c>
      <c r="AR16" s="68" t="b">
        <f t="shared" ref="AR16:AR17" si="21">IF(AO16="No","NA", IF(AP16="Yes","NA", IF(AO16="Yes","")))</f>
        <v>0</v>
      </c>
      <c r="AS16" s="68" t="b">
        <f t="shared" ref="AS16:AS17" si="22">IF(AO16="No","NA", IF(AQ16="Yes","NA", IF(AO16="Yes","")))</f>
        <v>0</v>
      </c>
      <c r="AT16" s="68"/>
      <c r="AU16" s="68" t="b">
        <f t="shared" si="14"/>
        <v>0</v>
      </c>
      <c r="AV16" s="68"/>
      <c r="AW16" s="68" t="b">
        <f t="shared" ref="AW16:AW17" si="23">IF(AV16="No","NA", IF(AV16="Yes",""))</f>
        <v>0</v>
      </c>
      <c r="AX16" s="68" t="b">
        <f t="shared" ref="AX16:AX17" si="24">IF(AV16="No","NA", IF(AV16="Yes",""))</f>
        <v>0</v>
      </c>
      <c r="AY16" s="68"/>
      <c r="AZ16" s="68"/>
      <c r="BA16" s="68" t="b">
        <f t="shared" si="17"/>
        <v>0</v>
      </c>
      <c r="BB16" s="68" t="b">
        <f t="shared" si="18"/>
        <v>0</v>
      </c>
      <c r="BC16" s="68" t="b">
        <f t="shared" si="19"/>
        <v>0</v>
      </c>
      <c r="BD16" s="43" t="b">
        <f t="shared" si="20"/>
        <v>0</v>
      </c>
    </row>
    <row r="17" spans="1:56" s="51" customFormat="1" ht="45" customHeight="1" thickBot="1">
      <c r="A17" s="80" t="s">
        <v>246</v>
      </c>
      <c r="B17" s="59"/>
      <c r="C17" s="59"/>
      <c r="D17" s="59"/>
      <c r="E17" s="59"/>
      <c r="F17" s="59"/>
      <c r="G17" s="59"/>
      <c r="H17" s="59"/>
      <c r="I17" s="59"/>
      <c r="J17" s="59"/>
      <c r="K17" s="59"/>
      <c r="L17" s="59"/>
      <c r="M17" s="59"/>
      <c r="N17" s="59"/>
      <c r="O17" s="59"/>
      <c r="P17" s="59"/>
      <c r="Q17" s="59"/>
      <c r="R17" s="59"/>
      <c r="S17" s="59"/>
      <c r="T17" s="59"/>
      <c r="U17" s="59"/>
      <c r="V17" s="59" t="b">
        <f t="shared" si="0"/>
        <v>0</v>
      </c>
      <c r="W17" s="59"/>
      <c r="X17" s="59"/>
      <c r="Y17" s="59"/>
      <c r="Z17" s="59" t="b">
        <f t="shared" ref="Z17" si="25">IF(Y17="No","NA", IF(Y17="Yes",""))</f>
        <v>0</v>
      </c>
      <c r="AA17" s="59"/>
      <c r="AB17" s="59" t="b">
        <f t="shared" ref="AB17" si="26">IF(AA17="No","NA", IF(AA17="Yes",""))</f>
        <v>0</v>
      </c>
      <c r="AC17" s="59" t="b">
        <f t="shared" ref="AC17" si="27">IF(AB17="No","NA", IF(AB17="NA","NA", IF(AB17="Yes","")))</f>
        <v>0</v>
      </c>
      <c r="AD17" s="59" t="b">
        <f t="shared" ref="AD17" si="28">IF(AA17="No","NA",IF(AA17="Yes",""))</f>
        <v>0</v>
      </c>
      <c r="AE17" s="59"/>
      <c r="AF17" s="59" t="b">
        <f t="shared" ref="AF17" si="29">IF(AE17="No","NA",IF(AE17="Yes",""))</f>
        <v>0</v>
      </c>
      <c r="AG17" s="59" t="b">
        <f t="shared" ref="AG17" si="30">IF(M17="No","NA", IF(M17="Yes",""))</f>
        <v>0</v>
      </c>
      <c r="AH17" s="59"/>
      <c r="AI17" s="59"/>
      <c r="AJ17" s="59" t="b">
        <f t="shared" si="7"/>
        <v>0</v>
      </c>
      <c r="AK17" s="59"/>
      <c r="AL17" s="59"/>
      <c r="AM17" s="59" t="b">
        <f t="shared" ref="AM17" si="31">IF(AL17="No", "NA", IF(AL17="Yes",""))</f>
        <v>0</v>
      </c>
      <c r="AN17" s="59" t="b">
        <f t="shared" ref="AN17" si="32">IF(AL17="No","NA", IF(AM17="No","NA", IF(AL17="Yes","")))</f>
        <v>0</v>
      </c>
      <c r="AO17" s="59"/>
      <c r="AP17" s="59" t="b">
        <f t="shared" ref="AP17" si="33">IF(AO17="No","NA", IF(AO17="Yes",""))</f>
        <v>0</v>
      </c>
      <c r="AQ17" s="59" t="b">
        <f t="shared" ref="AQ17" si="34">IF(AO17="No","NA", IF(AO17="Yes",""))</f>
        <v>0</v>
      </c>
      <c r="AR17" s="59" t="b">
        <f t="shared" si="21"/>
        <v>0</v>
      </c>
      <c r="AS17" s="59" t="b">
        <f t="shared" si="22"/>
        <v>0</v>
      </c>
      <c r="AT17" s="59"/>
      <c r="AU17" s="59" t="b">
        <f t="shared" si="14"/>
        <v>0</v>
      </c>
      <c r="AV17" s="59"/>
      <c r="AW17" s="59" t="b">
        <f t="shared" si="23"/>
        <v>0</v>
      </c>
      <c r="AX17" s="59" t="b">
        <f t="shared" si="24"/>
        <v>0</v>
      </c>
      <c r="AY17" s="59"/>
      <c r="AZ17" s="59"/>
      <c r="BA17" s="59" t="b">
        <f t="shared" ref="BA17" si="35">IF(AZ17="No","NA", IF(AZ17="Yes",""))</f>
        <v>0</v>
      </c>
      <c r="BB17" s="59" t="b">
        <f t="shared" ref="BB17" si="36">IF(AZ17="No","NA", IF(AZ17="Yes",""))</f>
        <v>0</v>
      </c>
      <c r="BC17" s="59" t="b">
        <f t="shared" ref="BC17" si="37">IF(AZ17="No","NA", IF(AZ17="Yes",""))</f>
        <v>0</v>
      </c>
      <c r="BD17" s="81" t="b">
        <f t="shared" ref="BD17" si="38">IF(AZ17="No","NA", IF(AZ17="Yes",""))</f>
        <v>0</v>
      </c>
    </row>
    <row r="18" spans="1:56" s="45" customFormat="1">
      <c r="A18" s="52"/>
    </row>
    <row r="19" spans="1:56" s="54" customFormat="1">
      <c r="A19" s="53" t="s">
        <v>230</v>
      </c>
      <c r="I19" s="82">
        <f t="shared" ref="I19:AI19" si="39">COUNTIF(I8:I17,"Yes")</f>
        <v>0</v>
      </c>
      <c r="J19" s="82">
        <f t="shared" si="39"/>
        <v>0</v>
      </c>
      <c r="K19" s="82">
        <f t="shared" si="39"/>
        <v>0</v>
      </c>
      <c r="L19" s="82">
        <f t="shared" si="39"/>
        <v>0</v>
      </c>
      <c r="M19" s="82">
        <f t="shared" si="39"/>
        <v>0</v>
      </c>
      <c r="N19" s="82">
        <f t="shared" si="39"/>
        <v>0</v>
      </c>
      <c r="O19" s="82">
        <f t="shared" si="39"/>
        <v>0</v>
      </c>
      <c r="P19" s="82">
        <f t="shared" si="39"/>
        <v>0</v>
      </c>
      <c r="Q19" s="82">
        <f t="shared" si="39"/>
        <v>0</v>
      </c>
      <c r="R19" s="82">
        <f t="shared" si="39"/>
        <v>0</v>
      </c>
      <c r="S19" s="82">
        <f t="shared" si="39"/>
        <v>0</v>
      </c>
      <c r="T19" s="82">
        <f t="shared" si="39"/>
        <v>0</v>
      </c>
      <c r="U19" s="82">
        <f t="shared" si="39"/>
        <v>0</v>
      </c>
      <c r="V19" s="82">
        <f t="shared" si="39"/>
        <v>0</v>
      </c>
      <c r="W19" s="82">
        <f t="shared" si="39"/>
        <v>0</v>
      </c>
      <c r="X19" s="82">
        <f t="shared" si="39"/>
        <v>0</v>
      </c>
      <c r="Y19" s="82">
        <f t="shared" si="39"/>
        <v>0</v>
      </c>
      <c r="Z19" s="82">
        <f t="shared" si="39"/>
        <v>0</v>
      </c>
      <c r="AA19" s="82">
        <f t="shared" si="39"/>
        <v>0</v>
      </c>
      <c r="AB19" s="82">
        <f t="shared" si="39"/>
        <v>0</v>
      </c>
      <c r="AC19" s="82">
        <f t="shared" si="39"/>
        <v>0</v>
      </c>
      <c r="AD19" s="82">
        <f t="shared" si="39"/>
        <v>0</v>
      </c>
      <c r="AE19" s="82">
        <f t="shared" si="39"/>
        <v>0</v>
      </c>
      <c r="AF19" s="82">
        <f t="shared" si="39"/>
        <v>0</v>
      </c>
      <c r="AG19" s="82">
        <f t="shared" si="39"/>
        <v>0</v>
      </c>
      <c r="AH19" s="82">
        <f t="shared" si="39"/>
        <v>0</v>
      </c>
      <c r="AI19" s="82">
        <f t="shared" si="39"/>
        <v>0</v>
      </c>
      <c r="AJ19" s="82">
        <f>COUNTIF(AJ8:AJ17," &lt;48 hours")</f>
        <v>0</v>
      </c>
      <c r="AK19" s="82">
        <f t="shared" ref="AK19:AW19" si="40">COUNTIF(AK8:AK17,"Yes")</f>
        <v>0</v>
      </c>
      <c r="AL19" s="82">
        <f t="shared" si="40"/>
        <v>0</v>
      </c>
      <c r="AM19" s="82">
        <f t="shared" si="40"/>
        <v>0</v>
      </c>
      <c r="AN19" s="82">
        <f t="shared" si="40"/>
        <v>0</v>
      </c>
      <c r="AO19" s="82">
        <f t="shared" si="40"/>
        <v>0</v>
      </c>
      <c r="AP19" s="82">
        <f t="shared" si="40"/>
        <v>0</v>
      </c>
      <c r="AQ19" s="82">
        <f t="shared" si="40"/>
        <v>0</v>
      </c>
      <c r="AR19" s="82">
        <f t="shared" si="40"/>
        <v>0</v>
      </c>
      <c r="AS19" s="82">
        <f t="shared" si="40"/>
        <v>0</v>
      </c>
      <c r="AT19" s="82">
        <f t="shared" si="40"/>
        <v>0</v>
      </c>
      <c r="AU19" s="82">
        <f t="shared" si="40"/>
        <v>0</v>
      </c>
      <c r="AV19" s="82">
        <f t="shared" si="40"/>
        <v>0</v>
      </c>
      <c r="AW19" s="82">
        <f t="shared" si="40"/>
        <v>0</v>
      </c>
      <c r="AX19" s="82">
        <f>COUNTIF(AX8:AX17,"Consultant")</f>
        <v>0</v>
      </c>
      <c r="AY19" s="82">
        <f t="shared" ref="AY19:BD19" si="41">COUNTIF(AY8:AY17,"Yes")</f>
        <v>0</v>
      </c>
      <c r="AZ19" s="82">
        <f t="shared" si="41"/>
        <v>0</v>
      </c>
      <c r="BA19" s="82">
        <f t="shared" si="41"/>
        <v>0</v>
      </c>
      <c r="BB19" s="82">
        <f t="shared" si="41"/>
        <v>0</v>
      </c>
      <c r="BC19" s="82">
        <f t="shared" si="41"/>
        <v>0</v>
      </c>
      <c r="BD19" s="82">
        <f t="shared" si="41"/>
        <v>0</v>
      </c>
    </row>
    <row r="20" spans="1:56" s="56" customFormat="1">
      <c r="A20" s="55" t="s">
        <v>231</v>
      </c>
      <c r="I20" s="10" t="str">
        <f t="shared" ref="I20:BD20" si="42">IF(ISERROR(I19/I23),"%",I19/I23*100)</f>
        <v>%</v>
      </c>
      <c r="J20" s="10" t="str">
        <f t="shared" si="42"/>
        <v>%</v>
      </c>
      <c r="K20" s="10" t="str">
        <f t="shared" si="42"/>
        <v>%</v>
      </c>
      <c r="L20" s="10" t="str">
        <f t="shared" si="42"/>
        <v>%</v>
      </c>
      <c r="M20" s="10" t="str">
        <f t="shared" si="42"/>
        <v>%</v>
      </c>
      <c r="N20" s="10" t="str">
        <f t="shared" si="42"/>
        <v>%</v>
      </c>
      <c r="O20" s="10" t="str">
        <f t="shared" si="42"/>
        <v>%</v>
      </c>
      <c r="P20" s="10" t="str">
        <f t="shared" si="42"/>
        <v>%</v>
      </c>
      <c r="Q20" s="10" t="str">
        <f t="shared" si="42"/>
        <v>%</v>
      </c>
      <c r="R20" s="10" t="str">
        <f t="shared" si="42"/>
        <v>%</v>
      </c>
      <c r="S20" s="10" t="str">
        <f t="shared" si="42"/>
        <v>%</v>
      </c>
      <c r="T20" s="10" t="str">
        <f t="shared" si="42"/>
        <v>%</v>
      </c>
      <c r="U20" s="10" t="str">
        <f t="shared" si="42"/>
        <v>%</v>
      </c>
      <c r="V20" s="10" t="str">
        <f t="shared" si="42"/>
        <v>%</v>
      </c>
      <c r="W20" s="10" t="str">
        <f t="shared" si="42"/>
        <v>%</v>
      </c>
      <c r="X20" s="10" t="str">
        <f t="shared" si="42"/>
        <v>%</v>
      </c>
      <c r="Y20" s="10" t="str">
        <f t="shared" si="42"/>
        <v>%</v>
      </c>
      <c r="Z20" s="10" t="str">
        <f t="shared" si="42"/>
        <v>%</v>
      </c>
      <c r="AA20" s="10" t="str">
        <f t="shared" si="42"/>
        <v>%</v>
      </c>
      <c r="AB20" s="10" t="str">
        <f t="shared" si="42"/>
        <v>%</v>
      </c>
      <c r="AC20" s="10" t="str">
        <f t="shared" si="42"/>
        <v>%</v>
      </c>
      <c r="AD20" s="10" t="str">
        <f t="shared" si="42"/>
        <v>%</v>
      </c>
      <c r="AE20" s="10" t="str">
        <f t="shared" si="42"/>
        <v>%</v>
      </c>
      <c r="AF20" s="10" t="str">
        <f t="shared" si="42"/>
        <v>%</v>
      </c>
      <c r="AG20" s="10" t="str">
        <f t="shared" si="42"/>
        <v>%</v>
      </c>
      <c r="AH20" s="10" t="str">
        <f t="shared" si="42"/>
        <v>%</v>
      </c>
      <c r="AI20" s="10" t="str">
        <f t="shared" si="42"/>
        <v>%</v>
      </c>
      <c r="AJ20" s="10" t="str">
        <f t="shared" si="42"/>
        <v>%</v>
      </c>
      <c r="AK20" s="10" t="str">
        <f t="shared" si="42"/>
        <v>%</v>
      </c>
      <c r="AL20" s="10" t="str">
        <f t="shared" si="42"/>
        <v>%</v>
      </c>
      <c r="AM20" s="10" t="str">
        <f t="shared" si="42"/>
        <v>%</v>
      </c>
      <c r="AN20" s="10" t="str">
        <f t="shared" si="42"/>
        <v>%</v>
      </c>
      <c r="AO20" s="10" t="str">
        <f t="shared" si="42"/>
        <v>%</v>
      </c>
      <c r="AP20" s="10" t="str">
        <f t="shared" si="42"/>
        <v>%</v>
      </c>
      <c r="AQ20" s="10" t="str">
        <f t="shared" si="42"/>
        <v>%</v>
      </c>
      <c r="AR20" s="10" t="str">
        <f t="shared" si="42"/>
        <v>%</v>
      </c>
      <c r="AS20" s="10" t="str">
        <f t="shared" si="42"/>
        <v>%</v>
      </c>
      <c r="AT20" s="10" t="str">
        <f t="shared" si="42"/>
        <v>%</v>
      </c>
      <c r="AU20" s="10" t="str">
        <f t="shared" si="42"/>
        <v>%</v>
      </c>
      <c r="AV20" s="10" t="str">
        <f t="shared" si="42"/>
        <v>%</v>
      </c>
      <c r="AW20" s="10" t="str">
        <f t="shared" si="42"/>
        <v>%</v>
      </c>
      <c r="AX20" s="10" t="str">
        <f t="shared" si="42"/>
        <v>%</v>
      </c>
      <c r="AY20" s="10" t="str">
        <f t="shared" si="42"/>
        <v>%</v>
      </c>
      <c r="AZ20" s="10" t="str">
        <f t="shared" si="42"/>
        <v>%</v>
      </c>
      <c r="BA20" s="10" t="str">
        <f t="shared" si="42"/>
        <v>%</v>
      </c>
      <c r="BB20" s="10" t="str">
        <f t="shared" si="42"/>
        <v>%</v>
      </c>
      <c r="BC20" s="10" t="str">
        <f t="shared" si="42"/>
        <v>%</v>
      </c>
      <c r="BD20" s="10" t="str">
        <f t="shared" si="42"/>
        <v>%</v>
      </c>
    </row>
    <row r="21" spans="1:56" s="58" customFormat="1">
      <c r="A21" s="57" t="s">
        <v>232</v>
      </c>
      <c r="I21" s="69">
        <f t="shared" ref="I21:AI21" si="43">COUNTIF(I8:I17, "no")</f>
        <v>0</v>
      </c>
      <c r="J21" s="69">
        <f t="shared" si="43"/>
        <v>0</v>
      </c>
      <c r="K21" s="69">
        <f t="shared" si="43"/>
        <v>0</v>
      </c>
      <c r="L21" s="69">
        <f t="shared" si="43"/>
        <v>0</v>
      </c>
      <c r="M21" s="69">
        <f t="shared" si="43"/>
        <v>0</v>
      </c>
      <c r="N21" s="69">
        <f t="shared" si="43"/>
        <v>0</v>
      </c>
      <c r="O21" s="69">
        <f t="shared" si="43"/>
        <v>0</v>
      </c>
      <c r="P21" s="69">
        <f t="shared" si="43"/>
        <v>0</v>
      </c>
      <c r="Q21" s="69">
        <f t="shared" si="43"/>
        <v>0</v>
      </c>
      <c r="R21" s="69">
        <f t="shared" si="43"/>
        <v>0</v>
      </c>
      <c r="S21" s="69">
        <f t="shared" si="43"/>
        <v>0</v>
      </c>
      <c r="T21" s="69">
        <f t="shared" si="43"/>
        <v>0</v>
      </c>
      <c r="U21" s="69">
        <f t="shared" si="43"/>
        <v>0</v>
      </c>
      <c r="V21" s="69">
        <f t="shared" si="43"/>
        <v>0</v>
      </c>
      <c r="W21" s="69">
        <f t="shared" si="43"/>
        <v>0</v>
      </c>
      <c r="X21" s="69">
        <f t="shared" si="43"/>
        <v>0</v>
      </c>
      <c r="Y21" s="69">
        <f t="shared" si="43"/>
        <v>0</v>
      </c>
      <c r="Z21" s="69">
        <f t="shared" si="43"/>
        <v>0</v>
      </c>
      <c r="AA21" s="69">
        <f t="shared" si="43"/>
        <v>0</v>
      </c>
      <c r="AB21" s="69">
        <f t="shared" si="43"/>
        <v>0</v>
      </c>
      <c r="AC21" s="69">
        <f t="shared" si="43"/>
        <v>0</v>
      </c>
      <c r="AD21" s="69">
        <f t="shared" si="43"/>
        <v>0</v>
      </c>
      <c r="AE21" s="69">
        <f t="shared" si="43"/>
        <v>0</v>
      </c>
      <c r="AF21" s="69">
        <f t="shared" si="43"/>
        <v>0</v>
      </c>
      <c r="AG21" s="69">
        <f t="shared" si="43"/>
        <v>0</v>
      </c>
      <c r="AH21" s="69">
        <f t="shared" si="43"/>
        <v>0</v>
      </c>
      <c r="AI21" s="69">
        <f t="shared" si="43"/>
        <v>0</v>
      </c>
      <c r="AJ21" s="69">
        <f>COUNTIF(AJ8:AJ17, " &gt;48 hours")</f>
        <v>0</v>
      </c>
      <c r="AK21" s="69">
        <f t="shared" ref="AK21:AW21" si="44">COUNTIF(AK8:AK17, "no")</f>
        <v>0</v>
      </c>
      <c r="AL21" s="69">
        <f t="shared" si="44"/>
        <v>0</v>
      </c>
      <c r="AM21" s="69">
        <f t="shared" si="44"/>
        <v>0</v>
      </c>
      <c r="AN21" s="69">
        <f t="shared" si="44"/>
        <v>0</v>
      </c>
      <c r="AO21" s="69">
        <f t="shared" si="44"/>
        <v>0</v>
      </c>
      <c r="AP21" s="69">
        <f t="shared" si="44"/>
        <v>0</v>
      </c>
      <c r="AQ21" s="69">
        <f t="shared" si="44"/>
        <v>0</v>
      </c>
      <c r="AR21" s="69">
        <f t="shared" si="44"/>
        <v>0</v>
      </c>
      <c r="AS21" s="69">
        <f t="shared" si="44"/>
        <v>0</v>
      </c>
      <c r="AT21" s="69">
        <f t="shared" si="44"/>
        <v>0</v>
      </c>
      <c r="AU21" s="69">
        <f t="shared" si="44"/>
        <v>0</v>
      </c>
      <c r="AV21" s="69">
        <f t="shared" si="44"/>
        <v>0</v>
      </c>
      <c r="AW21" s="69">
        <f t="shared" si="44"/>
        <v>0</v>
      </c>
      <c r="AX21" s="69">
        <f>COUNTIF(AX8:AX17, "Other grade")</f>
        <v>0</v>
      </c>
      <c r="AY21" s="69">
        <f t="shared" ref="AY21:BD21" si="45">COUNTIF(AY8:AY17, "no")</f>
        <v>0</v>
      </c>
      <c r="AZ21" s="69">
        <f t="shared" si="45"/>
        <v>0</v>
      </c>
      <c r="BA21" s="69">
        <f t="shared" si="45"/>
        <v>0</v>
      </c>
      <c r="BB21" s="69">
        <f t="shared" si="45"/>
        <v>0</v>
      </c>
      <c r="BC21" s="69">
        <f t="shared" si="45"/>
        <v>0</v>
      </c>
      <c r="BD21" s="69">
        <f t="shared" si="45"/>
        <v>0</v>
      </c>
    </row>
    <row r="22" spans="1:56" s="56" customFormat="1">
      <c r="A22" s="55" t="s">
        <v>233</v>
      </c>
      <c r="I22" s="10" t="str">
        <f t="shared" ref="I22:BD22" si="46">IF(ISERROR(I21/I23),"%",I21/I23*100)</f>
        <v>%</v>
      </c>
      <c r="J22" s="10" t="str">
        <f t="shared" si="46"/>
        <v>%</v>
      </c>
      <c r="K22" s="10" t="str">
        <f t="shared" si="46"/>
        <v>%</v>
      </c>
      <c r="L22" s="10" t="str">
        <f t="shared" si="46"/>
        <v>%</v>
      </c>
      <c r="M22" s="10" t="str">
        <f t="shared" si="46"/>
        <v>%</v>
      </c>
      <c r="N22" s="10" t="str">
        <f t="shared" si="46"/>
        <v>%</v>
      </c>
      <c r="O22" s="10" t="str">
        <f t="shared" si="46"/>
        <v>%</v>
      </c>
      <c r="P22" s="10" t="str">
        <f t="shared" si="46"/>
        <v>%</v>
      </c>
      <c r="Q22" s="10" t="str">
        <f t="shared" si="46"/>
        <v>%</v>
      </c>
      <c r="R22" s="10" t="str">
        <f t="shared" si="46"/>
        <v>%</v>
      </c>
      <c r="S22" s="10" t="str">
        <f t="shared" si="46"/>
        <v>%</v>
      </c>
      <c r="T22" s="10" t="str">
        <f t="shared" si="46"/>
        <v>%</v>
      </c>
      <c r="U22" s="10" t="str">
        <f t="shared" si="46"/>
        <v>%</v>
      </c>
      <c r="V22" s="10" t="str">
        <f t="shared" si="46"/>
        <v>%</v>
      </c>
      <c r="W22" s="10" t="str">
        <f t="shared" si="46"/>
        <v>%</v>
      </c>
      <c r="X22" s="10" t="str">
        <f t="shared" si="46"/>
        <v>%</v>
      </c>
      <c r="Y22" s="10" t="str">
        <f t="shared" si="46"/>
        <v>%</v>
      </c>
      <c r="Z22" s="10" t="str">
        <f t="shared" si="46"/>
        <v>%</v>
      </c>
      <c r="AA22" s="10" t="str">
        <f t="shared" si="46"/>
        <v>%</v>
      </c>
      <c r="AB22" s="10" t="str">
        <f t="shared" si="46"/>
        <v>%</v>
      </c>
      <c r="AC22" s="10" t="str">
        <f t="shared" si="46"/>
        <v>%</v>
      </c>
      <c r="AD22" s="10" t="str">
        <f t="shared" si="46"/>
        <v>%</v>
      </c>
      <c r="AE22" s="10" t="str">
        <f t="shared" si="46"/>
        <v>%</v>
      </c>
      <c r="AF22" s="10" t="str">
        <f t="shared" si="46"/>
        <v>%</v>
      </c>
      <c r="AG22" s="10" t="str">
        <f t="shared" si="46"/>
        <v>%</v>
      </c>
      <c r="AH22" s="10" t="str">
        <f t="shared" si="46"/>
        <v>%</v>
      </c>
      <c r="AI22" s="10" t="str">
        <f t="shared" si="46"/>
        <v>%</v>
      </c>
      <c r="AJ22" s="10" t="str">
        <f t="shared" si="46"/>
        <v>%</v>
      </c>
      <c r="AK22" s="10" t="str">
        <f t="shared" si="46"/>
        <v>%</v>
      </c>
      <c r="AL22" s="10" t="str">
        <f t="shared" si="46"/>
        <v>%</v>
      </c>
      <c r="AM22" s="10" t="str">
        <f t="shared" si="46"/>
        <v>%</v>
      </c>
      <c r="AN22" s="10" t="str">
        <f t="shared" si="46"/>
        <v>%</v>
      </c>
      <c r="AO22" s="10" t="str">
        <f t="shared" si="46"/>
        <v>%</v>
      </c>
      <c r="AP22" s="10" t="str">
        <f t="shared" si="46"/>
        <v>%</v>
      </c>
      <c r="AQ22" s="10" t="str">
        <f t="shared" si="46"/>
        <v>%</v>
      </c>
      <c r="AR22" s="10" t="str">
        <f t="shared" si="46"/>
        <v>%</v>
      </c>
      <c r="AS22" s="10" t="str">
        <f t="shared" si="46"/>
        <v>%</v>
      </c>
      <c r="AT22" s="10" t="str">
        <f t="shared" si="46"/>
        <v>%</v>
      </c>
      <c r="AU22" s="10" t="str">
        <f t="shared" si="46"/>
        <v>%</v>
      </c>
      <c r="AV22" s="10" t="str">
        <f t="shared" si="46"/>
        <v>%</v>
      </c>
      <c r="AW22" s="10" t="str">
        <f t="shared" si="46"/>
        <v>%</v>
      </c>
      <c r="AX22" s="10" t="str">
        <f t="shared" si="46"/>
        <v>%</v>
      </c>
      <c r="AY22" s="10" t="str">
        <f t="shared" si="46"/>
        <v>%</v>
      </c>
      <c r="AZ22" s="10" t="str">
        <f t="shared" si="46"/>
        <v>%</v>
      </c>
      <c r="BA22" s="10" t="str">
        <f t="shared" si="46"/>
        <v>%</v>
      </c>
      <c r="BB22" s="10" t="str">
        <f t="shared" si="46"/>
        <v>%</v>
      </c>
      <c r="BC22" s="10" t="str">
        <f t="shared" si="46"/>
        <v>%</v>
      </c>
      <c r="BD22" s="10" t="str">
        <f t="shared" si="46"/>
        <v>%</v>
      </c>
    </row>
    <row r="23" spans="1:56" s="58" customFormat="1">
      <c r="A23" s="57" t="s">
        <v>247</v>
      </c>
      <c r="I23" s="72">
        <f t="shared" ref="I23:BD23" si="47">SUM(I19+I21)</f>
        <v>0</v>
      </c>
      <c r="J23" s="72">
        <f t="shared" si="47"/>
        <v>0</v>
      </c>
      <c r="K23" s="72">
        <f t="shared" si="47"/>
        <v>0</v>
      </c>
      <c r="L23" s="72">
        <f t="shared" si="47"/>
        <v>0</v>
      </c>
      <c r="M23" s="72">
        <f t="shared" si="47"/>
        <v>0</v>
      </c>
      <c r="N23" s="72">
        <f t="shared" si="47"/>
        <v>0</v>
      </c>
      <c r="O23" s="72">
        <f t="shared" si="47"/>
        <v>0</v>
      </c>
      <c r="P23" s="72">
        <f t="shared" si="47"/>
        <v>0</v>
      </c>
      <c r="Q23" s="72">
        <f t="shared" si="47"/>
        <v>0</v>
      </c>
      <c r="R23" s="72">
        <f t="shared" si="47"/>
        <v>0</v>
      </c>
      <c r="S23" s="72">
        <f t="shared" si="47"/>
        <v>0</v>
      </c>
      <c r="T23" s="72">
        <f t="shared" si="47"/>
        <v>0</v>
      </c>
      <c r="U23" s="72">
        <f t="shared" si="47"/>
        <v>0</v>
      </c>
      <c r="V23" s="72">
        <f t="shared" si="47"/>
        <v>0</v>
      </c>
      <c r="W23" s="72">
        <f t="shared" si="47"/>
        <v>0</v>
      </c>
      <c r="X23" s="72">
        <f t="shared" si="47"/>
        <v>0</v>
      </c>
      <c r="Y23" s="72">
        <f t="shared" si="47"/>
        <v>0</v>
      </c>
      <c r="Z23" s="72">
        <f t="shared" si="47"/>
        <v>0</v>
      </c>
      <c r="AA23" s="72">
        <f t="shared" si="47"/>
        <v>0</v>
      </c>
      <c r="AB23" s="72">
        <f t="shared" si="47"/>
        <v>0</v>
      </c>
      <c r="AC23" s="72">
        <f t="shared" si="47"/>
        <v>0</v>
      </c>
      <c r="AD23" s="72">
        <f t="shared" si="47"/>
        <v>0</v>
      </c>
      <c r="AE23" s="72">
        <f t="shared" si="47"/>
        <v>0</v>
      </c>
      <c r="AF23" s="72">
        <f t="shared" si="47"/>
        <v>0</v>
      </c>
      <c r="AG23" s="72">
        <f t="shared" si="47"/>
        <v>0</v>
      </c>
      <c r="AH23" s="72">
        <f t="shared" si="47"/>
        <v>0</v>
      </c>
      <c r="AI23" s="72">
        <f t="shared" si="47"/>
        <v>0</v>
      </c>
      <c r="AJ23" s="72">
        <f t="shared" si="47"/>
        <v>0</v>
      </c>
      <c r="AK23" s="72">
        <f t="shared" si="47"/>
        <v>0</v>
      </c>
      <c r="AL23" s="72">
        <f t="shared" si="47"/>
        <v>0</v>
      </c>
      <c r="AM23" s="72">
        <f t="shared" si="47"/>
        <v>0</v>
      </c>
      <c r="AN23" s="72">
        <f t="shared" si="47"/>
        <v>0</v>
      </c>
      <c r="AO23" s="72">
        <f t="shared" si="47"/>
        <v>0</v>
      </c>
      <c r="AP23" s="72">
        <f t="shared" si="47"/>
        <v>0</v>
      </c>
      <c r="AQ23" s="72">
        <f t="shared" si="47"/>
        <v>0</v>
      </c>
      <c r="AR23" s="72">
        <f t="shared" si="47"/>
        <v>0</v>
      </c>
      <c r="AS23" s="72">
        <f t="shared" si="47"/>
        <v>0</v>
      </c>
      <c r="AT23" s="72">
        <f t="shared" si="47"/>
        <v>0</v>
      </c>
      <c r="AU23" s="72">
        <f t="shared" si="47"/>
        <v>0</v>
      </c>
      <c r="AV23" s="72">
        <f t="shared" si="47"/>
        <v>0</v>
      </c>
      <c r="AW23" s="72">
        <f t="shared" si="47"/>
        <v>0</v>
      </c>
      <c r="AX23" s="72">
        <f t="shared" si="47"/>
        <v>0</v>
      </c>
      <c r="AY23" s="72">
        <f t="shared" si="47"/>
        <v>0</v>
      </c>
      <c r="AZ23" s="72">
        <f t="shared" si="47"/>
        <v>0</v>
      </c>
      <c r="BA23" s="72">
        <f t="shared" si="47"/>
        <v>0</v>
      </c>
      <c r="BB23" s="72">
        <f t="shared" si="47"/>
        <v>0</v>
      </c>
      <c r="BC23" s="72">
        <f t="shared" si="47"/>
        <v>0</v>
      </c>
      <c r="BD23" s="72">
        <f t="shared" si="47"/>
        <v>0</v>
      </c>
    </row>
    <row r="24" spans="1:56" s="56" customFormat="1">
      <c r="A24" s="55" t="s">
        <v>293</v>
      </c>
      <c r="I24" s="25">
        <f t="shared" ref="I24:BD24" si="48">I28+I29</f>
        <v>10</v>
      </c>
      <c r="J24" s="25">
        <f t="shared" si="48"/>
        <v>10</v>
      </c>
      <c r="K24" s="25">
        <f t="shared" si="48"/>
        <v>10</v>
      </c>
      <c r="L24" s="25">
        <f t="shared" si="48"/>
        <v>10</v>
      </c>
      <c r="M24" s="25">
        <f t="shared" si="48"/>
        <v>10</v>
      </c>
      <c r="N24" s="25">
        <f t="shared" si="48"/>
        <v>10</v>
      </c>
      <c r="O24" s="25">
        <f t="shared" si="48"/>
        <v>10</v>
      </c>
      <c r="P24" s="25">
        <f t="shared" si="48"/>
        <v>10</v>
      </c>
      <c r="Q24" s="25">
        <f t="shared" si="48"/>
        <v>10</v>
      </c>
      <c r="R24" s="25">
        <f t="shared" si="48"/>
        <v>10</v>
      </c>
      <c r="S24" s="25">
        <f t="shared" si="48"/>
        <v>10</v>
      </c>
      <c r="T24" s="25">
        <f t="shared" si="48"/>
        <v>10</v>
      </c>
      <c r="U24" s="25">
        <f t="shared" si="48"/>
        <v>10</v>
      </c>
      <c r="V24" s="25">
        <f t="shared" si="48"/>
        <v>10</v>
      </c>
      <c r="W24" s="25">
        <f t="shared" si="48"/>
        <v>10</v>
      </c>
      <c r="X24" s="25">
        <f t="shared" si="48"/>
        <v>10</v>
      </c>
      <c r="Y24" s="25">
        <f t="shared" si="48"/>
        <v>10</v>
      </c>
      <c r="Z24" s="25">
        <f t="shared" si="48"/>
        <v>10</v>
      </c>
      <c r="AA24" s="25">
        <f t="shared" si="48"/>
        <v>10</v>
      </c>
      <c r="AB24" s="25">
        <f t="shared" si="48"/>
        <v>10</v>
      </c>
      <c r="AC24" s="25">
        <f t="shared" si="48"/>
        <v>10</v>
      </c>
      <c r="AD24" s="25">
        <f t="shared" si="48"/>
        <v>10</v>
      </c>
      <c r="AE24" s="25">
        <f t="shared" si="48"/>
        <v>10</v>
      </c>
      <c r="AF24" s="25">
        <f t="shared" si="48"/>
        <v>10</v>
      </c>
      <c r="AG24" s="25">
        <f t="shared" si="48"/>
        <v>10</v>
      </c>
      <c r="AH24" s="25">
        <f t="shared" si="48"/>
        <v>10</v>
      </c>
      <c r="AI24" s="25">
        <f t="shared" si="48"/>
        <v>10</v>
      </c>
      <c r="AJ24" s="25">
        <f t="shared" si="48"/>
        <v>10</v>
      </c>
      <c r="AK24" s="25">
        <f t="shared" si="48"/>
        <v>10</v>
      </c>
      <c r="AL24" s="25">
        <f t="shared" si="48"/>
        <v>10</v>
      </c>
      <c r="AM24" s="25">
        <f t="shared" si="48"/>
        <v>10</v>
      </c>
      <c r="AN24" s="25">
        <f t="shared" si="48"/>
        <v>10</v>
      </c>
      <c r="AO24" s="25">
        <f t="shared" si="48"/>
        <v>10</v>
      </c>
      <c r="AP24" s="25">
        <f t="shared" si="48"/>
        <v>10</v>
      </c>
      <c r="AQ24" s="25">
        <f t="shared" si="48"/>
        <v>10</v>
      </c>
      <c r="AR24" s="25">
        <f t="shared" si="48"/>
        <v>10</v>
      </c>
      <c r="AS24" s="25">
        <f t="shared" si="48"/>
        <v>10</v>
      </c>
      <c r="AT24" s="25">
        <f t="shared" si="48"/>
        <v>10</v>
      </c>
      <c r="AU24" s="25">
        <f t="shared" si="48"/>
        <v>10</v>
      </c>
      <c r="AV24" s="25">
        <f t="shared" si="48"/>
        <v>10</v>
      </c>
      <c r="AW24" s="25">
        <f t="shared" si="48"/>
        <v>10</v>
      </c>
      <c r="AX24" s="25">
        <f t="shared" si="48"/>
        <v>10</v>
      </c>
      <c r="AY24" s="25">
        <f t="shared" si="48"/>
        <v>10</v>
      </c>
      <c r="AZ24" s="25">
        <f t="shared" si="48"/>
        <v>10</v>
      </c>
      <c r="BA24" s="25">
        <f t="shared" si="48"/>
        <v>10</v>
      </c>
      <c r="BB24" s="25">
        <f t="shared" si="48"/>
        <v>10</v>
      </c>
      <c r="BC24" s="25">
        <f t="shared" si="48"/>
        <v>10</v>
      </c>
      <c r="BD24" s="25">
        <f t="shared" si="48"/>
        <v>10</v>
      </c>
    </row>
    <row r="25" spans="1:56" s="56" customFormat="1">
      <c r="A25" s="55" t="s">
        <v>234</v>
      </c>
      <c r="I25" s="10">
        <f t="shared" ref="I25:BD25" si="49">COUNTIF(I8:I17,"NA")</f>
        <v>0</v>
      </c>
      <c r="J25" s="10">
        <f t="shared" si="49"/>
        <v>0</v>
      </c>
      <c r="K25" s="10">
        <f t="shared" si="49"/>
        <v>0</v>
      </c>
      <c r="L25" s="10">
        <f t="shared" si="49"/>
        <v>0</v>
      </c>
      <c r="M25" s="10">
        <f t="shared" si="49"/>
        <v>0</v>
      </c>
      <c r="N25" s="10">
        <f t="shared" si="49"/>
        <v>0</v>
      </c>
      <c r="O25" s="10">
        <f t="shared" si="49"/>
        <v>0</v>
      </c>
      <c r="P25" s="10">
        <f t="shared" si="49"/>
        <v>0</v>
      </c>
      <c r="Q25" s="10">
        <f t="shared" si="49"/>
        <v>0</v>
      </c>
      <c r="R25" s="10">
        <f t="shared" si="49"/>
        <v>0</v>
      </c>
      <c r="S25" s="10">
        <f t="shared" si="49"/>
        <v>0</v>
      </c>
      <c r="T25" s="10">
        <f t="shared" si="49"/>
        <v>0</v>
      </c>
      <c r="U25" s="10">
        <f t="shared" si="49"/>
        <v>0</v>
      </c>
      <c r="V25" s="10">
        <f t="shared" si="49"/>
        <v>0</v>
      </c>
      <c r="W25" s="10">
        <f t="shared" si="49"/>
        <v>0</v>
      </c>
      <c r="X25" s="10">
        <f t="shared" si="49"/>
        <v>0</v>
      </c>
      <c r="Y25" s="10">
        <f t="shared" si="49"/>
        <v>0</v>
      </c>
      <c r="Z25" s="10">
        <f t="shared" si="49"/>
        <v>0</v>
      </c>
      <c r="AA25" s="10">
        <f t="shared" si="49"/>
        <v>0</v>
      </c>
      <c r="AB25" s="10">
        <f t="shared" si="49"/>
        <v>0</v>
      </c>
      <c r="AC25" s="10">
        <f t="shared" si="49"/>
        <v>0</v>
      </c>
      <c r="AD25" s="10">
        <f t="shared" si="49"/>
        <v>0</v>
      </c>
      <c r="AE25" s="10">
        <f t="shared" si="49"/>
        <v>0</v>
      </c>
      <c r="AF25" s="10">
        <f t="shared" si="49"/>
        <v>0</v>
      </c>
      <c r="AG25" s="10">
        <f t="shared" si="49"/>
        <v>0</v>
      </c>
      <c r="AH25" s="10">
        <f t="shared" si="49"/>
        <v>0</v>
      </c>
      <c r="AI25" s="10">
        <f t="shared" si="49"/>
        <v>0</v>
      </c>
      <c r="AJ25" s="10">
        <f t="shared" si="49"/>
        <v>0</v>
      </c>
      <c r="AK25" s="10">
        <f t="shared" si="49"/>
        <v>0</v>
      </c>
      <c r="AL25" s="10">
        <f t="shared" si="49"/>
        <v>0</v>
      </c>
      <c r="AM25" s="10">
        <f t="shared" si="49"/>
        <v>0</v>
      </c>
      <c r="AN25" s="10">
        <f t="shared" si="49"/>
        <v>0</v>
      </c>
      <c r="AO25" s="10">
        <f t="shared" si="49"/>
        <v>0</v>
      </c>
      <c r="AP25" s="10">
        <f t="shared" si="49"/>
        <v>0</v>
      </c>
      <c r="AQ25" s="10">
        <f t="shared" si="49"/>
        <v>0</v>
      </c>
      <c r="AR25" s="10">
        <f t="shared" si="49"/>
        <v>0</v>
      </c>
      <c r="AS25" s="10">
        <f t="shared" si="49"/>
        <v>0</v>
      </c>
      <c r="AT25" s="10">
        <f t="shared" si="49"/>
        <v>0</v>
      </c>
      <c r="AU25" s="10">
        <f t="shared" si="49"/>
        <v>0</v>
      </c>
      <c r="AV25" s="10">
        <f t="shared" si="49"/>
        <v>0</v>
      </c>
      <c r="AW25" s="10">
        <f t="shared" si="49"/>
        <v>0</v>
      </c>
      <c r="AX25" s="10">
        <f t="shared" si="49"/>
        <v>0</v>
      </c>
      <c r="AY25" s="10">
        <f t="shared" si="49"/>
        <v>0</v>
      </c>
      <c r="AZ25" s="10">
        <f t="shared" si="49"/>
        <v>0</v>
      </c>
      <c r="BA25" s="10">
        <f t="shared" si="49"/>
        <v>0</v>
      </c>
      <c r="BB25" s="10">
        <f t="shared" si="49"/>
        <v>0</v>
      </c>
      <c r="BC25" s="10">
        <f t="shared" si="49"/>
        <v>0</v>
      </c>
      <c r="BD25" s="10">
        <f t="shared" si="49"/>
        <v>0</v>
      </c>
    </row>
    <row r="26" spans="1:56" s="71" customFormat="1">
      <c r="A26" s="70" t="s">
        <v>288</v>
      </c>
      <c r="I26" s="83">
        <f t="shared" ref="I26:BD26" si="50">I19+I21+I24+I25</f>
        <v>10</v>
      </c>
      <c r="J26" s="83">
        <f t="shared" si="50"/>
        <v>10</v>
      </c>
      <c r="K26" s="83">
        <f t="shared" si="50"/>
        <v>10</v>
      </c>
      <c r="L26" s="83">
        <f t="shared" si="50"/>
        <v>10</v>
      </c>
      <c r="M26" s="83">
        <f t="shared" si="50"/>
        <v>10</v>
      </c>
      <c r="N26" s="83">
        <f t="shared" si="50"/>
        <v>10</v>
      </c>
      <c r="O26" s="83">
        <f t="shared" si="50"/>
        <v>10</v>
      </c>
      <c r="P26" s="83">
        <f t="shared" si="50"/>
        <v>10</v>
      </c>
      <c r="Q26" s="83">
        <f t="shared" si="50"/>
        <v>10</v>
      </c>
      <c r="R26" s="83">
        <f t="shared" si="50"/>
        <v>10</v>
      </c>
      <c r="S26" s="83">
        <f t="shared" si="50"/>
        <v>10</v>
      </c>
      <c r="T26" s="83">
        <f t="shared" si="50"/>
        <v>10</v>
      </c>
      <c r="U26" s="83">
        <f t="shared" si="50"/>
        <v>10</v>
      </c>
      <c r="V26" s="83">
        <f t="shared" si="50"/>
        <v>10</v>
      </c>
      <c r="W26" s="83">
        <f t="shared" si="50"/>
        <v>10</v>
      </c>
      <c r="X26" s="83">
        <f t="shared" si="50"/>
        <v>10</v>
      </c>
      <c r="Y26" s="83">
        <f t="shared" si="50"/>
        <v>10</v>
      </c>
      <c r="Z26" s="83">
        <f t="shared" si="50"/>
        <v>10</v>
      </c>
      <c r="AA26" s="83">
        <f t="shared" si="50"/>
        <v>10</v>
      </c>
      <c r="AB26" s="83">
        <f t="shared" si="50"/>
        <v>10</v>
      </c>
      <c r="AC26" s="83">
        <f t="shared" si="50"/>
        <v>10</v>
      </c>
      <c r="AD26" s="83">
        <f t="shared" si="50"/>
        <v>10</v>
      </c>
      <c r="AE26" s="83">
        <f t="shared" si="50"/>
        <v>10</v>
      </c>
      <c r="AF26" s="83">
        <f t="shared" si="50"/>
        <v>10</v>
      </c>
      <c r="AG26" s="83">
        <f t="shared" si="50"/>
        <v>10</v>
      </c>
      <c r="AH26" s="83">
        <f t="shared" si="50"/>
        <v>10</v>
      </c>
      <c r="AI26" s="83">
        <f t="shared" si="50"/>
        <v>10</v>
      </c>
      <c r="AJ26" s="83">
        <f t="shared" si="50"/>
        <v>10</v>
      </c>
      <c r="AK26" s="83">
        <f t="shared" si="50"/>
        <v>10</v>
      </c>
      <c r="AL26" s="83">
        <f t="shared" si="50"/>
        <v>10</v>
      </c>
      <c r="AM26" s="83">
        <f t="shared" si="50"/>
        <v>10</v>
      </c>
      <c r="AN26" s="83">
        <f t="shared" si="50"/>
        <v>10</v>
      </c>
      <c r="AO26" s="83">
        <f t="shared" si="50"/>
        <v>10</v>
      </c>
      <c r="AP26" s="83">
        <f t="shared" si="50"/>
        <v>10</v>
      </c>
      <c r="AQ26" s="83">
        <f t="shared" si="50"/>
        <v>10</v>
      </c>
      <c r="AR26" s="83">
        <f t="shared" si="50"/>
        <v>10</v>
      </c>
      <c r="AS26" s="83">
        <f t="shared" si="50"/>
        <v>10</v>
      </c>
      <c r="AT26" s="83">
        <f t="shared" si="50"/>
        <v>10</v>
      </c>
      <c r="AU26" s="83">
        <f t="shared" si="50"/>
        <v>10</v>
      </c>
      <c r="AV26" s="83">
        <f t="shared" si="50"/>
        <v>10</v>
      </c>
      <c r="AW26" s="83">
        <f t="shared" si="50"/>
        <v>10</v>
      </c>
      <c r="AX26" s="83">
        <f t="shared" si="50"/>
        <v>10</v>
      </c>
      <c r="AY26" s="83">
        <f t="shared" si="50"/>
        <v>10</v>
      </c>
      <c r="AZ26" s="83">
        <f t="shared" si="50"/>
        <v>10</v>
      </c>
      <c r="BA26" s="83">
        <f t="shared" si="50"/>
        <v>10</v>
      </c>
      <c r="BB26" s="83">
        <f t="shared" si="50"/>
        <v>10</v>
      </c>
      <c r="BC26" s="83">
        <f t="shared" si="50"/>
        <v>10</v>
      </c>
      <c r="BD26" s="83">
        <f t="shared" si="50"/>
        <v>10</v>
      </c>
    </row>
    <row r="27" spans="1:56">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row>
    <row r="28" spans="1:56" s="67" customFormat="1">
      <c r="A28" s="66" t="b">
        <v>0</v>
      </c>
      <c r="I28" s="84">
        <f t="shared" ref="I28:BD28" si="51">COUNTIF(I8:I17,"FALSE")</f>
        <v>0</v>
      </c>
      <c r="J28" s="84">
        <f t="shared" si="51"/>
        <v>0</v>
      </c>
      <c r="K28" s="84">
        <f t="shared" si="51"/>
        <v>0</v>
      </c>
      <c r="L28" s="84">
        <f t="shared" si="51"/>
        <v>0</v>
      </c>
      <c r="M28" s="84">
        <f t="shared" si="51"/>
        <v>0</v>
      </c>
      <c r="N28" s="84">
        <f t="shared" si="51"/>
        <v>0</v>
      </c>
      <c r="O28" s="84">
        <f t="shared" si="51"/>
        <v>0</v>
      </c>
      <c r="P28" s="84">
        <f t="shared" si="51"/>
        <v>0</v>
      </c>
      <c r="Q28" s="84">
        <f t="shared" si="51"/>
        <v>0</v>
      </c>
      <c r="R28" s="84">
        <f t="shared" si="51"/>
        <v>0</v>
      </c>
      <c r="S28" s="84">
        <f t="shared" si="51"/>
        <v>0</v>
      </c>
      <c r="T28" s="84">
        <f t="shared" si="51"/>
        <v>0</v>
      </c>
      <c r="U28" s="84">
        <f t="shared" si="51"/>
        <v>0</v>
      </c>
      <c r="V28" s="84">
        <f t="shared" si="51"/>
        <v>10</v>
      </c>
      <c r="W28" s="84">
        <f t="shared" si="51"/>
        <v>0</v>
      </c>
      <c r="X28" s="84">
        <f t="shared" si="51"/>
        <v>0</v>
      </c>
      <c r="Y28" s="84">
        <f t="shared" si="51"/>
        <v>0</v>
      </c>
      <c r="Z28" s="84">
        <f t="shared" si="51"/>
        <v>10</v>
      </c>
      <c r="AA28" s="84">
        <f t="shared" si="51"/>
        <v>0</v>
      </c>
      <c r="AB28" s="84">
        <f t="shared" si="51"/>
        <v>10</v>
      </c>
      <c r="AC28" s="84">
        <f t="shared" si="51"/>
        <v>10</v>
      </c>
      <c r="AD28" s="84">
        <f t="shared" si="51"/>
        <v>10</v>
      </c>
      <c r="AE28" s="84">
        <f t="shared" si="51"/>
        <v>0</v>
      </c>
      <c r="AF28" s="84">
        <f t="shared" si="51"/>
        <v>10</v>
      </c>
      <c r="AG28" s="84">
        <f t="shared" si="51"/>
        <v>10</v>
      </c>
      <c r="AH28" s="84">
        <f t="shared" si="51"/>
        <v>0</v>
      </c>
      <c r="AI28" s="84">
        <f t="shared" si="51"/>
        <v>0</v>
      </c>
      <c r="AJ28" s="84">
        <f t="shared" si="51"/>
        <v>10</v>
      </c>
      <c r="AK28" s="84">
        <f t="shared" si="51"/>
        <v>0</v>
      </c>
      <c r="AL28" s="84">
        <f t="shared" si="51"/>
        <v>0</v>
      </c>
      <c r="AM28" s="84">
        <f t="shared" si="51"/>
        <v>10</v>
      </c>
      <c r="AN28" s="84">
        <f t="shared" si="51"/>
        <v>10</v>
      </c>
      <c r="AO28" s="84">
        <f t="shared" si="51"/>
        <v>0</v>
      </c>
      <c r="AP28" s="84">
        <f t="shared" si="51"/>
        <v>10</v>
      </c>
      <c r="AQ28" s="84">
        <f t="shared" si="51"/>
        <v>10</v>
      </c>
      <c r="AR28" s="84">
        <f t="shared" si="51"/>
        <v>10</v>
      </c>
      <c r="AS28" s="84">
        <f t="shared" si="51"/>
        <v>10</v>
      </c>
      <c r="AT28" s="84">
        <f t="shared" si="51"/>
        <v>0</v>
      </c>
      <c r="AU28" s="84">
        <f t="shared" si="51"/>
        <v>10</v>
      </c>
      <c r="AV28" s="84">
        <f t="shared" si="51"/>
        <v>0</v>
      </c>
      <c r="AW28" s="84">
        <f t="shared" si="51"/>
        <v>10</v>
      </c>
      <c r="AX28" s="84">
        <f t="shared" si="51"/>
        <v>10</v>
      </c>
      <c r="AY28" s="84">
        <f t="shared" si="51"/>
        <v>0</v>
      </c>
      <c r="AZ28" s="84">
        <f t="shared" si="51"/>
        <v>0</v>
      </c>
      <c r="BA28" s="84">
        <f t="shared" si="51"/>
        <v>10</v>
      </c>
      <c r="BB28" s="84">
        <f t="shared" si="51"/>
        <v>10</v>
      </c>
      <c r="BC28" s="84">
        <f t="shared" si="51"/>
        <v>10</v>
      </c>
      <c r="BD28" s="84">
        <f t="shared" si="51"/>
        <v>10</v>
      </c>
    </row>
    <row r="29" spans="1:56" s="85" customFormat="1">
      <c r="A29" s="85" t="s">
        <v>237</v>
      </c>
      <c r="I29" s="84">
        <f t="shared" ref="I29:BD29" si="52">COUNTIF(I8:I17,"")</f>
        <v>10</v>
      </c>
      <c r="J29" s="84">
        <f t="shared" si="52"/>
        <v>10</v>
      </c>
      <c r="K29" s="84">
        <f t="shared" si="52"/>
        <v>10</v>
      </c>
      <c r="L29" s="84">
        <f t="shared" si="52"/>
        <v>10</v>
      </c>
      <c r="M29" s="84">
        <f t="shared" si="52"/>
        <v>10</v>
      </c>
      <c r="N29" s="84">
        <f t="shared" si="52"/>
        <v>10</v>
      </c>
      <c r="O29" s="84">
        <f t="shared" si="52"/>
        <v>10</v>
      </c>
      <c r="P29" s="84">
        <f t="shared" si="52"/>
        <v>10</v>
      </c>
      <c r="Q29" s="84">
        <f t="shared" si="52"/>
        <v>10</v>
      </c>
      <c r="R29" s="84">
        <f t="shared" si="52"/>
        <v>10</v>
      </c>
      <c r="S29" s="84">
        <f t="shared" si="52"/>
        <v>10</v>
      </c>
      <c r="T29" s="84">
        <f t="shared" si="52"/>
        <v>10</v>
      </c>
      <c r="U29" s="84">
        <f t="shared" si="52"/>
        <v>10</v>
      </c>
      <c r="V29" s="84">
        <f t="shared" si="52"/>
        <v>0</v>
      </c>
      <c r="W29" s="84">
        <f t="shared" si="52"/>
        <v>10</v>
      </c>
      <c r="X29" s="84">
        <f t="shared" si="52"/>
        <v>10</v>
      </c>
      <c r="Y29" s="84">
        <f t="shared" si="52"/>
        <v>10</v>
      </c>
      <c r="Z29" s="84">
        <f t="shared" si="52"/>
        <v>0</v>
      </c>
      <c r="AA29" s="84">
        <f t="shared" si="52"/>
        <v>10</v>
      </c>
      <c r="AB29" s="84">
        <f t="shared" si="52"/>
        <v>0</v>
      </c>
      <c r="AC29" s="84">
        <f t="shared" si="52"/>
        <v>0</v>
      </c>
      <c r="AD29" s="84">
        <f t="shared" si="52"/>
        <v>0</v>
      </c>
      <c r="AE29" s="84">
        <f t="shared" si="52"/>
        <v>10</v>
      </c>
      <c r="AF29" s="84">
        <f t="shared" si="52"/>
        <v>0</v>
      </c>
      <c r="AG29" s="84">
        <f t="shared" si="52"/>
        <v>0</v>
      </c>
      <c r="AH29" s="84">
        <f t="shared" si="52"/>
        <v>10</v>
      </c>
      <c r="AI29" s="84">
        <f t="shared" si="52"/>
        <v>10</v>
      </c>
      <c r="AJ29" s="84">
        <f t="shared" si="52"/>
        <v>0</v>
      </c>
      <c r="AK29" s="84">
        <f t="shared" si="52"/>
        <v>10</v>
      </c>
      <c r="AL29" s="84">
        <f t="shared" si="52"/>
        <v>10</v>
      </c>
      <c r="AM29" s="84">
        <f t="shared" si="52"/>
        <v>0</v>
      </c>
      <c r="AN29" s="84">
        <f t="shared" si="52"/>
        <v>0</v>
      </c>
      <c r="AO29" s="84">
        <f t="shared" si="52"/>
        <v>10</v>
      </c>
      <c r="AP29" s="84">
        <f t="shared" si="52"/>
        <v>0</v>
      </c>
      <c r="AQ29" s="84">
        <f t="shared" si="52"/>
        <v>0</v>
      </c>
      <c r="AR29" s="84">
        <f t="shared" si="52"/>
        <v>0</v>
      </c>
      <c r="AS29" s="84">
        <f t="shared" si="52"/>
        <v>0</v>
      </c>
      <c r="AT29" s="84">
        <f t="shared" si="52"/>
        <v>10</v>
      </c>
      <c r="AU29" s="84">
        <f t="shared" si="52"/>
        <v>0</v>
      </c>
      <c r="AV29" s="84">
        <f t="shared" si="52"/>
        <v>10</v>
      </c>
      <c r="AW29" s="84">
        <f t="shared" si="52"/>
        <v>0</v>
      </c>
      <c r="AX29" s="84">
        <f t="shared" si="52"/>
        <v>0</v>
      </c>
      <c r="AY29" s="84">
        <f t="shared" si="52"/>
        <v>10</v>
      </c>
      <c r="AZ29" s="84">
        <f t="shared" si="52"/>
        <v>10</v>
      </c>
      <c r="BA29" s="84">
        <f t="shared" si="52"/>
        <v>0</v>
      </c>
      <c r="BB29" s="84">
        <f t="shared" si="52"/>
        <v>0</v>
      </c>
      <c r="BC29" s="84">
        <f t="shared" si="52"/>
        <v>0</v>
      </c>
      <c r="BD29" s="84">
        <f t="shared" si="52"/>
        <v>0</v>
      </c>
    </row>
    <row r="30" spans="1:56" s="31" customFormat="1">
      <c r="A30" s="86" t="s">
        <v>289</v>
      </c>
      <c r="I30" s="84" t="str">
        <f t="shared" ref="I30:BD30" si="53">IF(I24=I26,"No data", IF(I25=I26,"NA", IF(I24+I25=I26,"NA", I20)))</f>
        <v>No data</v>
      </c>
      <c r="J30" s="84" t="str">
        <f t="shared" si="53"/>
        <v>No data</v>
      </c>
      <c r="K30" s="84" t="str">
        <f t="shared" si="53"/>
        <v>No data</v>
      </c>
      <c r="L30" s="84" t="str">
        <f t="shared" si="53"/>
        <v>No data</v>
      </c>
      <c r="M30" s="84" t="str">
        <f t="shared" si="53"/>
        <v>No data</v>
      </c>
      <c r="N30" s="84" t="str">
        <f t="shared" si="53"/>
        <v>No data</v>
      </c>
      <c r="O30" s="84" t="str">
        <f t="shared" si="53"/>
        <v>No data</v>
      </c>
      <c r="P30" s="84" t="str">
        <f t="shared" si="53"/>
        <v>No data</v>
      </c>
      <c r="Q30" s="84" t="str">
        <f t="shared" si="53"/>
        <v>No data</v>
      </c>
      <c r="R30" s="84" t="str">
        <f t="shared" si="53"/>
        <v>No data</v>
      </c>
      <c r="S30" s="84" t="str">
        <f t="shared" si="53"/>
        <v>No data</v>
      </c>
      <c r="T30" s="84" t="str">
        <f t="shared" si="53"/>
        <v>No data</v>
      </c>
      <c r="U30" s="84" t="str">
        <f t="shared" si="53"/>
        <v>No data</v>
      </c>
      <c r="V30" s="84" t="str">
        <f t="shared" si="53"/>
        <v>No data</v>
      </c>
      <c r="W30" s="84" t="str">
        <f t="shared" si="53"/>
        <v>No data</v>
      </c>
      <c r="X30" s="84" t="str">
        <f t="shared" si="53"/>
        <v>No data</v>
      </c>
      <c r="Y30" s="84" t="str">
        <f t="shared" si="53"/>
        <v>No data</v>
      </c>
      <c r="Z30" s="84" t="str">
        <f t="shared" si="53"/>
        <v>No data</v>
      </c>
      <c r="AA30" s="84" t="str">
        <f t="shared" si="53"/>
        <v>No data</v>
      </c>
      <c r="AB30" s="84" t="str">
        <f t="shared" si="53"/>
        <v>No data</v>
      </c>
      <c r="AC30" s="84" t="str">
        <f t="shared" si="53"/>
        <v>No data</v>
      </c>
      <c r="AD30" s="84" t="str">
        <f t="shared" si="53"/>
        <v>No data</v>
      </c>
      <c r="AE30" s="84" t="str">
        <f t="shared" si="53"/>
        <v>No data</v>
      </c>
      <c r="AF30" s="84" t="str">
        <f t="shared" si="53"/>
        <v>No data</v>
      </c>
      <c r="AG30" s="84" t="str">
        <f t="shared" si="53"/>
        <v>No data</v>
      </c>
      <c r="AH30" s="84" t="str">
        <f t="shared" si="53"/>
        <v>No data</v>
      </c>
      <c r="AI30" s="84" t="str">
        <f t="shared" si="53"/>
        <v>No data</v>
      </c>
      <c r="AJ30" s="84" t="str">
        <f t="shared" si="53"/>
        <v>No data</v>
      </c>
      <c r="AK30" s="84" t="str">
        <f t="shared" si="53"/>
        <v>No data</v>
      </c>
      <c r="AL30" s="84" t="str">
        <f t="shared" si="53"/>
        <v>No data</v>
      </c>
      <c r="AM30" s="84" t="str">
        <f t="shared" si="53"/>
        <v>No data</v>
      </c>
      <c r="AN30" s="84" t="str">
        <f t="shared" si="53"/>
        <v>No data</v>
      </c>
      <c r="AO30" s="84" t="str">
        <f t="shared" si="53"/>
        <v>No data</v>
      </c>
      <c r="AP30" s="84" t="str">
        <f t="shared" si="53"/>
        <v>No data</v>
      </c>
      <c r="AQ30" s="84" t="str">
        <f t="shared" si="53"/>
        <v>No data</v>
      </c>
      <c r="AR30" s="84" t="str">
        <f t="shared" si="53"/>
        <v>No data</v>
      </c>
      <c r="AS30" s="84" t="str">
        <f t="shared" si="53"/>
        <v>No data</v>
      </c>
      <c r="AT30" s="84" t="str">
        <f t="shared" si="53"/>
        <v>No data</v>
      </c>
      <c r="AU30" s="84" t="str">
        <f t="shared" si="53"/>
        <v>No data</v>
      </c>
      <c r="AV30" s="84" t="str">
        <f t="shared" si="53"/>
        <v>No data</v>
      </c>
      <c r="AW30" s="84" t="str">
        <f t="shared" si="53"/>
        <v>No data</v>
      </c>
      <c r="AX30" s="84" t="str">
        <f t="shared" si="53"/>
        <v>No data</v>
      </c>
      <c r="AY30" s="84" t="str">
        <f t="shared" si="53"/>
        <v>No data</v>
      </c>
      <c r="AZ30" s="84" t="str">
        <f t="shared" si="53"/>
        <v>No data</v>
      </c>
      <c r="BA30" s="84" t="str">
        <f t="shared" si="53"/>
        <v>No data</v>
      </c>
      <c r="BB30" s="84" t="str">
        <f t="shared" si="53"/>
        <v>No data</v>
      </c>
      <c r="BC30" s="84" t="str">
        <f t="shared" si="53"/>
        <v>No data</v>
      </c>
      <c r="BD30" s="84" t="str">
        <f t="shared" si="53"/>
        <v>No data</v>
      </c>
    </row>
  </sheetData>
  <dataConsolidate/>
  <mergeCells count="14">
    <mergeCell ref="AT3:AY3"/>
    <mergeCell ref="AZ3:BD3"/>
    <mergeCell ref="A6:A7"/>
    <mergeCell ref="B3:C3"/>
    <mergeCell ref="D3:L3"/>
    <mergeCell ref="AP6:AQ6"/>
    <mergeCell ref="AP5:AQ5"/>
    <mergeCell ref="AP4:AQ4"/>
    <mergeCell ref="AA3:AN3"/>
    <mergeCell ref="AO3:AS3"/>
    <mergeCell ref="M3:N3"/>
    <mergeCell ref="O3:R3"/>
    <mergeCell ref="T6:V6"/>
    <mergeCell ref="S3:Z3"/>
  </mergeCells>
  <conditionalFormatting sqref="AJ8:AJ17">
    <cfRule type="containsText" dxfId="40" priority="40" operator="containsText" text="&gt;48 hours">
      <formula>NOT(ISERROR(SEARCH("&gt;48 hours",AJ8)))</formula>
    </cfRule>
  </conditionalFormatting>
  <conditionalFormatting sqref="AX8:AX17">
    <cfRule type="containsText" dxfId="39" priority="3" operator="containsText" text="Other grade">
      <formula>NOT(ISERROR(SEARCH("Other grade",AX8)))</formula>
    </cfRule>
    <cfRule type="containsText" dxfId="38" priority="31" operator="containsText" text="Other grade">
      <formula>NOT(ISERROR(SEARCH("Other grade",AX8)))</formula>
    </cfRule>
  </conditionalFormatting>
  <conditionalFormatting sqref="I8:L17 N8:N17">
    <cfRule type="containsText" dxfId="37" priority="25" operator="containsText" text="No">
      <formula>NOT(ISERROR(SEARCH("No",I8)))</formula>
    </cfRule>
    <cfRule type="containsText" dxfId="36" priority="27" operator="containsText" text="&gt;12 hours">
      <formula>NOT(ISERROR(SEARCH("&gt;12 hours",I8)))</formula>
    </cfRule>
  </conditionalFormatting>
  <conditionalFormatting sqref="O8:R17 T8:U17 W8:X17 AK8:AK17 AY8:AY17 BA8:BD17 AW8:AW17 AU8:AU17 AR8:AS17 AM8:AN17 Z8:Z17 AC8:AD17 AF8:AI17">
    <cfRule type="containsText" dxfId="35" priority="23" operator="containsText" text="No">
      <formula>NOT(ISERROR(SEARCH("No",O8)))</formula>
    </cfRule>
  </conditionalFormatting>
  <dataValidations count="8">
    <dataValidation type="list" allowBlank="1" showInputMessage="1" showErrorMessage="1" sqref="AV8:AV17 AH8:AI17 I8:U17 W8:Y17 AE8:AE17 AY8:AZ17 AK8:AL17 AO8:AO17 AT8:AT17 AA8:AA17">
      <formula1>Answer2</formula1>
    </dataValidation>
    <dataValidation type="list" allowBlank="1" showInputMessage="1" showErrorMessage="1" sqref="AJ8:AJ17">
      <formula1>Answer12</formula1>
    </dataValidation>
    <dataValidation type="list" allowBlank="1" showInputMessage="1" showErrorMessage="1" sqref="AX8:AX17">
      <formula1>Answer13</formula1>
    </dataValidation>
    <dataValidation type="date" allowBlank="1" showInputMessage="1" showErrorMessage="1" sqref="G8:G17 D8:D17">
      <formula1>36526</formula1>
      <formula2>55153</formula2>
    </dataValidation>
    <dataValidation type="time" allowBlank="1" showInputMessage="1" showErrorMessage="1" sqref="H8:H17 E8:E17">
      <formula1>0</formula1>
      <formula2>0.999305555555556</formula2>
    </dataValidation>
    <dataValidation type="list" allowBlank="1" showInputMessage="1" showErrorMessage="1" sqref="F8:F17">
      <formula1>Answer3</formula1>
    </dataValidation>
    <dataValidation type="list" allowBlank="1" showInputMessage="1" showErrorMessage="1" sqref="C8:C17">
      <formula1>Answer1</formula1>
    </dataValidation>
    <dataValidation type="list" allowBlank="1" showInputMessage="1" showErrorMessage="1" sqref="Z8:Z17 AB8:AD17 AF8:AG17 AM8:AN17 AP8:AS17 AU8:AU17 AW8:AW17 BA8:BD17 V8:V17">
      <formula1>Answer11</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AH27"/>
  <sheetViews>
    <sheetView workbookViewId="0">
      <selection activeCell="M21" sqref="M21"/>
    </sheetView>
  </sheetViews>
  <sheetFormatPr defaultRowHeight="15"/>
  <cols>
    <col min="1" max="8" width="9.140625" style="2"/>
    <col min="9" max="9" width="4" style="2" customWidth="1"/>
    <col min="10" max="31" width="7.7109375" style="2" customWidth="1"/>
    <col min="32" max="32" width="29.28515625" style="2" customWidth="1"/>
    <col min="33" max="33" width="7.28515625" style="2" customWidth="1"/>
    <col min="34" max="34" width="8.7109375" style="2" customWidth="1"/>
    <col min="35" max="35" width="4.42578125" style="2" customWidth="1"/>
    <col min="36" max="36" width="6.85546875" style="2" customWidth="1"/>
    <col min="37" max="37" width="4.42578125" style="2" customWidth="1"/>
    <col min="38" max="38" width="4" style="2" customWidth="1"/>
    <col min="39" max="53" width="4.42578125" style="2" customWidth="1"/>
    <col min="54" max="16384" width="9.140625" style="2"/>
  </cols>
  <sheetData>
    <row r="1" spans="1:33">
      <c r="A1" s="99" t="s">
        <v>251</v>
      </c>
      <c r="B1" s="99"/>
      <c r="C1" s="99"/>
      <c r="D1" s="99"/>
      <c r="E1" s="99"/>
      <c r="F1" s="99"/>
      <c r="G1" s="99"/>
      <c r="H1" s="99"/>
      <c r="I1" s="99"/>
    </row>
    <row r="2" spans="1:33" ht="15" customHeight="1">
      <c r="J2" s="100" t="s">
        <v>292</v>
      </c>
      <c r="K2" s="101"/>
      <c r="L2" s="101"/>
      <c r="M2" s="101"/>
      <c r="N2" s="101"/>
      <c r="O2" s="101"/>
      <c r="P2" s="101"/>
      <c r="Q2" s="101"/>
      <c r="R2" s="101"/>
      <c r="S2" s="101"/>
      <c r="T2" s="101"/>
      <c r="U2" s="101"/>
      <c r="V2" s="101"/>
      <c r="W2" s="101"/>
      <c r="X2" s="101"/>
      <c r="Y2" s="101"/>
      <c r="Z2" s="101"/>
      <c r="AA2" s="101"/>
      <c r="AB2" s="101"/>
      <c r="AC2" s="101"/>
      <c r="AD2" s="102"/>
      <c r="AE2" s="32"/>
      <c r="AF2" s="106" t="s">
        <v>291</v>
      </c>
      <c r="AG2" s="98" t="s">
        <v>239</v>
      </c>
    </row>
    <row r="3" spans="1:33" ht="30" customHeight="1">
      <c r="J3" s="26">
        <v>5</v>
      </c>
      <c r="K3" s="26">
        <v>6</v>
      </c>
      <c r="L3" s="26">
        <v>7</v>
      </c>
      <c r="M3" s="26">
        <v>8</v>
      </c>
      <c r="N3" s="26">
        <v>9</v>
      </c>
      <c r="O3" s="26">
        <v>11</v>
      </c>
      <c r="P3" s="26">
        <v>12</v>
      </c>
      <c r="Q3" s="26">
        <v>13</v>
      </c>
      <c r="R3" s="26">
        <v>14</v>
      </c>
      <c r="S3" s="26">
        <v>15</v>
      </c>
      <c r="T3" s="26">
        <v>16</v>
      </c>
      <c r="U3" s="26">
        <v>17</v>
      </c>
      <c r="V3" s="26">
        <v>18</v>
      </c>
      <c r="W3" s="26">
        <v>19</v>
      </c>
      <c r="X3" s="26">
        <v>20</v>
      </c>
      <c r="Y3" s="26">
        <v>22</v>
      </c>
      <c r="Z3" s="26">
        <v>24</v>
      </c>
      <c r="AA3" s="26">
        <v>25</v>
      </c>
      <c r="AB3" s="26">
        <v>26</v>
      </c>
      <c r="AC3" s="26">
        <v>27</v>
      </c>
      <c r="AD3" s="26">
        <v>28</v>
      </c>
      <c r="AF3" s="106"/>
      <c r="AG3" s="98"/>
    </row>
    <row r="4" spans="1:33">
      <c r="J4" s="60" t="s">
        <v>254</v>
      </c>
      <c r="K4" s="60" t="s">
        <v>69</v>
      </c>
      <c r="L4" s="60" t="s">
        <v>260</v>
      </c>
      <c r="M4" s="60" t="s">
        <v>261</v>
      </c>
      <c r="N4" s="60">
        <v>16</v>
      </c>
      <c r="O4" s="60">
        <v>10</v>
      </c>
      <c r="P4" s="60">
        <v>11</v>
      </c>
      <c r="Q4" s="60">
        <v>11</v>
      </c>
      <c r="R4" s="60" t="s">
        <v>266</v>
      </c>
      <c r="S4" s="60" t="s">
        <v>255</v>
      </c>
      <c r="T4" s="60" t="s">
        <v>256</v>
      </c>
      <c r="U4" s="60">
        <v>22</v>
      </c>
      <c r="V4" s="60">
        <v>23</v>
      </c>
      <c r="W4" s="61">
        <v>23</v>
      </c>
      <c r="X4" s="61" t="s">
        <v>77</v>
      </c>
      <c r="Y4" s="60" t="s">
        <v>271</v>
      </c>
      <c r="Z4" s="62" t="s">
        <v>269</v>
      </c>
      <c r="AA4" s="60" t="s">
        <v>85</v>
      </c>
      <c r="AB4" s="60" t="s">
        <v>281</v>
      </c>
      <c r="AC4" s="60">
        <v>30</v>
      </c>
      <c r="AD4" s="60" t="s">
        <v>274</v>
      </c>
      <c r="AF4" s="106"/>
      <c r="AG4" s="98"/>
    </row>
    <row r="5" spans="1:33">
      <c r="J5" s="10"/>
      <c r="K5" s="10"/>
      <c r="L5" s="60" t="s">
        <v>262</v>
      </c>
      <c r="N5" s="60" t="s">
        <v>285</v>
      </c>
      <c r="O5" s="60" t="s">
        <v>89</v>
      </c>
      <c r="P5" s="60">
        <v>12</v>
      </c>
      <c r="Q5" s="10"/>
      <c r="S5" s="10"/>
      <c r="T5" s="60" t="s">
        <v>257</v>
      </c>
      <c r="V5" s="60" t="s">
        <v>263</v>
      </c>
      <c r="W5" s="10"/>
      <c r="X5" s="60" t="s">
        <v>82</v>
      </c>
      <c r="Y5" s="60" t="s">
        <v>272</v>
      </c>
      <c r="Z5" s="62" t="s">
        <v>270</v>
      </c>
      <c r="AA5" s="60" t="s">
        <v>276</v>
      </c>
      <c r="AB5" s="60" t="s">
        <v>282</v>
      </c>
      <c r="AC5" s="10"/>
      <c r="AD5" s="11"/>
      <c r="AF5" s="106"/>
      <c r="AG5" s="98"/>
    </row>
    <row r="6" spans="1:33">
      <c r="J6" s="10"/>
      <c r="K6" s="10"/>
      <c r="L6" s="10"/>
      <c r="M6" s="10"/>
      <c r="N6" s="10"/>
      <c r="O6" s="10"/>
      <c r="P6" s="60" t="s">
        <v>258</v>
      </c>
      <c r="Q6" s="10"/>
      <c r="R6" s="10"/>
      <c r="S6" s="10"/>
      <c r="T6" s="10"/>
      <c r="U6" s="10"/>
      <c r="V6" s="60" t="s">
        <v>264</v>
      </c>
      <c r="W6" s="10"/>
      <c r="X6" s="60" t="s">
        <v>267</v>
      </c>
      <c r="Y6" s="11"/>
      <c r="Z6" s="11"/>
      <c r="AA6" s="11"/>
      <c r="AB6" s="60" t="s">
        <v>283</v>
      </c>
      <c r="AC6" s="10"/>
      <c r="AD6" s="10"/>
      <c r="AF6" s="106"/>
      <c r="AG6" s="98"/>
    </row>
    <row r="7" spans="1:33">
      <c r="J7" s="10"/>
      <c r="K7" s="10"/>
      <c r="L7" s="10"/>
      <c r="M7" s="10"/>
      <c r="N7" s="10"/>
      <c r="O7" s="10"/>
      <c r="P7" s="60" t="s">
        <v>259</v>
      </c>
      <c r="Q7" s="10"/>
      <c r="R7" s="10"/>
      <c r="S7" s="10"/>
      <c r="T7" s="10"/>
      <c r="U7" s="10"/>
      <c r="V7" s="60">
        <v>20</v>
      </c>
      <c r="W7" s="10"/>
      <c r="X7" s="10"/>
      <c r="Y7" s="11"/>
      <c r="Z7" s="10"/>
      <c r="AA7" s="10"/>
      <c r="AB7" s="10"/>
      <c r="AC7" s="10"/>
      <c r="AD7" s="10"/>
      <c r="AF7" s="106"/>
      <c r="AG7" s="98"/>
    </row>
    <row r="8" spans="1:33">
      <c r="J8" s="10"/>
      <c r="K8" s="10"/>
      <c r="L8" s="10"/>
      <c r="M8" s="10"/>
      <c r="N8" s="10"/>
      <c r="O8" s="10"/>
      <c r="P8" s="10"/>
      <c r="Q8" s="10"/>
      <c r="R8" s="10"/>
      <c r="S8" s="10"/>
      <c r="T8" s="10"/>
      <c r="U8" s="10"/>
      <c r="W8" s="10"/>
      <c r="X8" s="10"/>
      <c r="Y8" s="10"/>
      <c r="Z8" s="10"/>
      <c r="AA8" s="10"/>
      <c r="AB8" s="10"/>
      <c r="AC8" s="10"/>
      <c r="AD8" s="10"/>
      <c r="AF8" s="14" t="s">
        <v>240</v>
      </c>
      <c r="AG8" s="27">
        <v>100</v>
      </c>
    </row>
    <row r="9" spans="1:33">
      <c r="AF9" s="14" t="s">
        <v>238</v>
      </c>
      <c r="AG9" s="28">
        <v>50</v>
      </c>
    </row>
    <row r="10" spans="1:33">
      <c r="J10" s="100" t="s">
        <v>250</v>
      </c>
      <c r="K10" s="101"/>
      <c r="L10" s="101"/>
      <c r="M10" s="101"/>
      <c r="N10" s="101"/>
      <c r="O10" s="101"/>
      <c r="P10" s="101"/>
      <c r="Q10" s="101"/>
      <c r="R10" s="101"/>
      <c r="S10" s="101"/>
      <c r="T10" s="101"/>
      <c r="U10" s="101"/>
      <c r="V10" s="101"/>
      <c r="W10" s="101"/>
      <c r="X10" s="101"/>
      <c r="Y10" s="101"/>
      <c r="Z10" s="101"/>
      <c r="AA10" s="101"/>
      <c r="AB10" s="101"/>
      <c r="AC10" s="101"/>
      <c r="AD10" s="102"/>
    </row>
    <row r="11" spans="1:33" ht="30.75" customHeight="1">
      <c r="J11" s="26">
        <v>5</v>
      </c>
      <c r="K11" s="26">
        <v>6</v>
      </c>
      <c r="L11" s="26">
        <v>7</v>
      </c>
      <c r="M11" s="26">
        <v>8</v>
      </c>
      <c r="N11" s="26">
        <v>9</v>
      </c>
      <c r="O11" s="26">
        <v>11</v>
      </c>
      <c r="P11" s="26">
        <v>12</v>
      </c>
      <c r="Q11" s="26">
        <v>13</v>
      </c>
      <c r="R11" s="26">
        <v>14</v>
      </c>
      <c r="S11" s="26">
        <v>15</v>
      </c>
      <c r="T11" s="26">
        <v>16</v>
      </c>
      <c r="U11" s="26">
        <v>17</v>
      </c>
      <c r="V11" s="26">
        <v>18</v>
      </c>
      <c r="W11" s="26">
        <v>19</v>
      </c>
      <c r="X11" s="26">
        <v>20</v>
      </c>
      <c r="Y11" s="26">
        <v>22</v>
      </c>
      <c r="Z11" s="26">
        <v>24</v>
      </c>
      <c r="AA11" s="26">
        <v>25</v>
      </c>
      <c r="AB11" s="26">
        <v>26</v>
      </c>
      <c r="AC11" s="26">
        <v>27</v>
      </c>
      <c r="AD11" s="26">
        <v>28</v>
      </c>
    </row>
    <row r="12" spans="1:33">
      <c r="J12" s="63" t="str">
        <f>'Audit Tool'!I30</f>
        <v>No data</v>
      </c>
      <c r="K12" s="63" t="str">
        <f>'Audit Tool'!T30</f>
        <v>No data</v>
      </c>
      <c r="L12" s="63" t="str">
        <f>'Audit Tool'!U30</f>
        <v>No data</v>
      </c>
      <c r="M12" s="63" t="str">
        <f>'Audit Tool'!V30</f>
        <v>No data</v>
      </c>
      <c r="N12" s="63" t="str">
        <f>'Audit Tool'!X30</f>
        <v>No data</v>
      </c>
      <c r="O12" s="63" t="str">
        <f>'Audit Tool'!N30</f>
        <v>No data</v>
      </c>
      <c r="P12" s="63" t="str">
        <f>'Audit Tool'!O30</f>
        <v>No data</v>
      </c>
      <c r="Q12" s="63" t="str">
        <f>'Audit Tool'!O30</f>
        <v>No data</v>
      </c>
      <c r="R12" s="63" t="str">
        <f>'Audit Tool'!AF30</f>
        <v>No data</v>
      </c>
      <c r="S12" s="63" t="str">
        <f>'Audit Tool'!J30</f>
        <v>No data</v>
      </c>
      <c r="T12" s="63" t="str">
        <f>'Audit Tool'!K30</f>
        <v>No data</v>
      </c>
      <c r="U12" s="63" t="str">
        <f>'Audit Tool'!AG30</f>
        <v>No data</v>
      </c>
      <c r="V12" s="63" t="str">
        <f>'Audit Tool'!AH30</f>
        <v>No data</v>
      </c>
      <c r="W12" s="63" t="str">
        <f>'Audit Tool'!AH30</f>
        <v>No data</v>
      </c>
      <c r="X12" s="63" t="str">
        <f>'Audit Tool'!AI30</f>
        <v>No data</v>
      </c>
      <c r="Y12" s="63" t="str">
        <f>'Audit Tool'!AR30</f>
        <v>No data</v>
      </c>
      <c r="Z12" s="63" t="str">
        <f>'Audit Tool'!AM30</f>
        <v>No data</v>
      </c>
      <c r="AA12" s="63" t="str">
        <f>'Audit Tool'!AW30</f>
        <v>No data</v>
      </c>
      <c r="AB12" s="63" t="str">
        <f>'Audit Tool'!BB30</f>
        <v>No data</v>
      </c>
      <c r="AC12" s="63" t="str">
        <f>'Audit Tool'!AY30</f>
        <v>No data</v>
      </c>
      <c r="AD12" s="63" t="str">
        <f>'Audit Tool'!AU30</f>
        <v>No data</v>
      </c>
    </row>
    <row r="13" spans="1:33">
      <c r="J13" s="25"/>
      <c r="K13" s="25"/>
      <c r="L13" s="64" t="str">
        <f>'Audit Tool'!W30</f>
        <v>No data</v>
      </c>
      <c r="M13" s="29"/>
      <c r="N13" s="64" t="str">
        <f>'Audit Tool'!Z30</f>
        <v>No data</v>
      </c>
      <c r="O13" s="64" t="str">
        <f>'Audit Tool'!BA30</f>
        <v>No data</v>
      </c>
      <c r="P13" s="64" t="str">
        <f>'Audit Tool'!P30</f>
        <v>No data</v>
      </c>
      <c r="Q13" s="25"/>
      <c r="R13" s="29"/>
      <c r="S13" s="25"/>
      <c r="T13" s="64" t="str">
        <f>'Audit Tool'!L30</f>
        <v>No data</v>
      </c>
      <c r="U13" s="29"/>
      <c r="V13" s="64" t="str">
        <f>'Audit Tool'!AB30</f>
        <v>No data</v>
      </c>
      <c r="W13" s="25"/>
      <c r="X13" s="64" t="str">
        <f>'Audit Tool'!AJ30</f>
        <v>No data</v>
      </c>
      <c r="Y13" s="64" t="str">
        <f>'Audit Tool'!AS30</f>
        <v>No data</v>
      </c>
      <c r="Z13" s="65" t="str">
        <f>'Audit Tool'!AN30</f>
        <v>No data</v>
      </c>
      <c r="AA13" s="64" t="str">
        <f>'Audit Tool'!AX30</f>
        <v>No data</v>
      </c>
      <c r="AB13" s="64" t="str">
        <f>'Audit Tool'!BC30</f>
        <v>No data</v>
      </c>
      <c r="AC13" s="25"/>
      <c r="AD13" s="30"/>
    </row>
    <row r="14" spans="1:33">
      <c r="J14" s="25"/>
      <c r="K14" s="25"/>
      <c r="L14" s="25"/>
      <c r="M14" s="25"/>
      <c r="N14" s="25"/>
      <c r="O14" s="25"/>
      <c r="P14" s="64" t="str">
        <f>'Audit Tool'!Q30</f>
        <v>No data</v>
      </c>
      <c r="Q14" s="25"/>
      <c r="R14" s="25"/>
      <c r="S14" s="25"/>
      <c r="T14" s="25"/>
      <c r="U14" s="25"/>
      <c r="V14" s="64" t="str">
        <f>'Audit Tool'!AC30</f>
        <v>No data</v>
      </c>
      <c r="W14" s="25"/>
      <c r="X14" s="64" t="str">
        <f>'Audit Tool'!AK30</f>
        <v>No data</v>
      </c>
      <c r="Y14" s="30"/>
      <c r="Z14" s="30"/>
      <c r="AA14" s="30"/>
      <c r="AB14" s="64" t="str">
        <f>'Audit Tool'!BD30</f>
        <v>No data</v>
      </c>
      <c r="AC14" s="25"/>
      <c r="AD14" s="25"/>
    </row>
    <row r="15" spans="1:33">
      <c r="J15" s="25"/>
      <c r="K15" s="25"/>
      <c r="L15" s="25"/>
      <c r="M15" s="25"/>
      <c r="N15" s="25"/>
      <c r="O15" s="25"/>
      <c r="P15" s="64" t="str">
        <f>'Audit Tool'!R30</f>
        <v>No data</v>
      </c>
      <c r="Q15" s="25"/>
      <c r="R15" s="25"/>
      <c r="S15" s="25"/>
      <c r="T15" s="25"/>
      <c r="U15" s="25"/>
      <c r="V15" s="64" t="str">
        <f>'Audit Tool'!AD30</f>
        <v>No data</v>
      </c>
      <c r="W15" s="25"/>
      <c r="X15" s="25"/>
      <c r="Y15" s="30"/>
      <c r="Z15" s="25"/>
      <c r="AA15" s="25"/>
      <c r="AB15" s="25"/>
      <c r="AC15" s="25"/>
      <c r="AD15" s="25"/>
    </row>
    <row r="16" spans="1:33">
      <c r="J16" s="25"/>
      <c r="K16" s="25"/>
      <c r="L16" s="25"/>
      <c r="M16" s="25"/>
      <c r="N16" s="25"/>
      <c r="O16" s="25"/>
      <c r="P16" s="25"/>
      <c r="Q16" s="25"/>
      <c r="R16" s="25"/>
      <c r="S16" s="25"/>
      <c r="T16" s="25"/>
      <c r="U16" s="25"/>
      <c r="W16" s="25"/>
      <c r="X16" s="25"/>
      <c r="Y16" s="25"/>
      <c r="Z16" s="25"/>
      <c r="AA16" s="25"/>
      <c r="AB16" s="25"/>
      <c r="AC16" s="25"/>
      <c r="AD16" s="25"/>
    </row>
    <row r="17" spans="10:34">
      <c r="AG17" s="31"/>
    </row>
    <row r="18" spans="10:34">
      <c r="J18" s="103" t="s">
        <v>229</v>
      </c>
      <c r="K18" s="104"/>
      <c r="L18" s="104"/>
      <c r="M18" s="104"/>
      <c r="N18" s="104"/>
      <c r="O18" s="104"/>
      <c r="P18" s="104"/>
      <c r="Q18" s="104"/>
      <c r="R18" s="104"/>
      <c r="S18" s="104"/>
      <c r="T18" s="104"/>
      <c r="U18" s="104"/>
      <c r="V18" s="104"/>
      <c r="W18" s="104"/>
      <c r="X18" s="104"/>
      <c r="Y18" s="104"/>
      <c r="Z18" s="104"/>
      <c r="AA18" s="104"/>
      <c r="AB18" s="104"/>
      <c r="AC18" s="104"/>
      <c r="AD18" s="105"/>
      <c r="AG18" s="31"/>
    </row>
    <row r="19" spans="10:34">
      <c r="J19" s="63" t="str">
        <f>IF(J12="No data", "No data", IF(J12="NA","NA",IF(J12="%","%", SUM(J12:J12)/COUNT(J12:J12))))</f>
        <v>No data</v>
      </c>
      <c r="K19" s="63" t="str">
        <f t="shared" ref="K19:AD19" si="0">IF(K12="No data", "No data", IF(K12="NA","NA",IF(K12="%","%", SUM(K12:K12)/COUNT(K12:K12))))</f>
        <v>No data</v>
      </c>
      <c r="L19" s="63" t="str">
        <f t="shared" si="0"/>
        <v>No data</v>
      </c>
      <c r="M19" s="63" t="str">
        <f t="shared" si="0"/>
        <v>No data</v>
      </c>
      <c r="N19" s="63" t="str">
        <f t="shared" si="0"/>
        <v>No data</v>
      </c>
      <c r="O19" s="63" t="str">
        <f t="shared" si="0"/>
        <v>No data</v>
      </c>
      <c r="P19" s="63" t="str">
        <f t="shared" si="0"/>
        <v>No data</v>
      </c>
      <c r="Q19" s="63" t="str">
        <f t="shared" si="0"/>
        <v>No data</v>
      </c>
      <c r="R19" s="63" t="str">
        <f t="shared" si="0"/>
        <v>No data</v>
      </c>
      <c r="S19" s="63" t="str">
        <f t="shared" si="0"/>
        <v>No data</v>
      </c>
      <c r="T19" s="63" t="str">
        <f t="shared" si="0"/>
        <v>No data</v>
      </c>
      <c r="U19" s="63" t="str">
        <f t="shared" si="0"/>
        <v>No data</v>
      </c>
      <c r="V19" s="63" t="str">
        <f t="shared" si="0"/>
        <v>No data</v>
      </c>
      <c r="W19" s="63" t="str">
        <f t="shared" si="0"/>
        <v>No data</v>
      </c>
      <c r="X19" s="63" t="str">
        <f t="shared" si="0"/>
        <v>No data</v>
      </c>
      <c r="Y19" s="63" t="str">
        <f t="shared" si="0"/>
        <v>No data</v>
      </c>
      <c r="Z19" s="63" t="str">
        <f t="shared" si="0"/>
        <v>No data</v>
      </c>
      <c r="AA19" s="63" t="str">
        <f t="shared" si="0"/>
        <v>No data</v>
      </c>
      <c r="AB19" s="63" t="str">
        <f t="shared" si="0"/>
        <v>No data</v>
      </c>
      <c r="AC19" s="63" t="str">
        <f t="shared" si="0"/>
        <v>No data</v>
      </c>
      <c r="AD19" s="63" t="str">
        <f t="shared" si="0"/>
        <v>No data</v>
      </c>
      <c r="AG19" s="31"/>
    </row>
    <row r="20" spans="10:34">
      <c r="AH20" s="31"/>
    </row>
    <row r="22" spans="10:34">
      <c r="J22" s="33"/>
      <c r="K22" s="33"/>
      <c r="L22" s="33"/>
      <c r="M22" s="33"/>
      <c r="N22" s="33"/>
      <c r="O22" s="33"/>
      <c r="P22" s="33"/>
      <c r="Q22" s="33"/>
      <c r="R22" s="33"/>
      <c r="S22" s="33"/>
      <c r="T22" s="33"/>
      <c r="U22" s="33"/>
      <c r="V22" s="33"/>
      <c r="W22" s="33"/>
      <c r="X22" s="33"/>
      <c r="Y22" s="33"/>
      <c r="Z22" s="33"/>
      <c r="AA22" s="33"/>
      <c r="AB22" s="33"/>
      <c r="AC22" s="33"/>
      <c r="AD22" s="33"/>
    </row>
    <row r="23" spans="10:34">
      <c r="J23" s="33"/>
      <c r="K23" s="33"/>
      <c r="L23" s="33"/>
      <c r="M23" s="33"/>
      <c r="N23" s="33"/>
      <c r="O23" s="33"/>
      <c r="P23" s="33"/>
      <c r="Q23" s="33"/>
      <c r="R23" s="33"/>
      <c r="S23" s="33"/>
      <c r="T23" s="33"/>
      <c r="U23" s="33"/>
      <c r="V23" s="33"/>
      <c r="W23" s="33"/>
      <c r="X23" s="33"/>
      <c r="Y23" s="33"/>
      <c r="Z23" s="33"/>
      <c r="AA23" s="33"/>
      <c r="AB23" s="33"/>
      <c r="AC23" s="33"/>
      <c r="AD23" s="33"/>
    </row>
    <row r="24" spans="10:34">
      <c r="J24" s="33"/>
      <c r="K24" s="33"/>
      <c r="L24" s="33"/>
      <c r="M24" s="33"/>
      <c r="N24" s="34"/>
      <c r="O24" s="33"/>
      <c r="P24" s="33"/>
      <c r="Q24" s="33"/>
      <c r="R24" s="33"/>
      <c r="S24" s="33"/>
      <c r="T24" s="33"/>
      <c r="U24" s="33"/>
      <c r="V24" s="33"/>
      <c r="W24" s="33"/>
      <c r="X24" s="33"/>
      <c r="Y24" s="33"/>
      <c r="Z24" s="33"/>
      <c r="AA24" s="33"/>
      <c r="AB24" s="33"/>
      <c r="AC24" s="33"/>
      <c r="AD24" s="33"/>
    </row>
    <row r="25" spans="10:34">
      <c r="J25" s="33"/>
    </row>
    <row r="26" spans="10:34">
      <c r="J26" s="33"/>
    </row>
    <row r="27" spans="10:34">
      <c r="J27" s="33"/>
    </row>
  </sheetData>
  <mergeCells count="6">
    <mergeCell ref="AG2:AG7"/>
    <mergeCell ref="A1:I1"/>
    <mergeCell ref="J2:AD2"/>
    <mergeCell ref="J10:AD10"/>
    <mergeCell ref="J18:AD18"/>
    <mergeCell ref="AF2:AF7"/>
  </mergeCells>
  <conditionalFormatting sqref="J12">
    <cfRule type="expression" dxfId="34" priority="456">
      <formula>(J12="")</formula>
    </cfRule>
    <cfRule type="expression" dxfId="33" priority="457">
      <formula>(J12="%")</formula>
    </cfRule>
    <cfRule type="expression" dxfId="32" priority="458">
      <formula>(J12="NA")</formula>
    </cfRule>
    <cfRule type="expression" dxfId="31" priority="459">
      <formula>(J12="No data")</formula>
    </cfRule>
    <cfRule type="cellIs" dxfId="30" priority="460" operator="greaterThanOrEqual">
      <formula>$AG$8</formula>
    </cfRule>
    <cfRule type="cellIs" dxfId="29" priority="461" operator="lessThan">
      <formula>$AG$9</formula>
    </cfRule>
    <cfRule type="cellIs" dxfId="28" priority="462" operator="between">
      <formula>$AG$9</formula>
      <formula>$AG$8</formula>
    </cfRule>
  </conditionalFormatting>
  <conditionalFormatting sqref="K12 L12:L13 M12 N12:O13 P12:P15 Q12:S12 T12:T13 U12 W12 X12:X14 Z12:AA13 AB12:AB14 AD12 J19:M19 O19:R19 T19:AD19">
    <cfRule type="expression" dxfId="27" priority="463">
      <formula>(J12="")</formula>
    </cfRule>
    <cfRule type="expression" dxfId="26" priority="464">
      <formula>(J12="%")</formula>
    </cfRule>
    <cfRule type="expression" dxfId="25" priority="465">
      <formula>(J12="NA")</formula>
    </cfRule>
    <cfRule type="expression" dxfId="24" priority="466">
      <formula>(J12="No data")</formula>
    </cfRule>
    <cfRule type="cellIs" dxfId="23" priority="467" operator="greaterThanOrEqual">
      <formula>$AG$8</formula>
    </cfRule>
    <cfRule type="cellIs" dxfId="22" priority="468" operator="lessThan">
      <formula>$AG$9</formula>
    </cfRule>
    <cfRule type="cellIs" dxfId="21" priority="469" operator="between">
      <formula>$AG$9</formula>
      <formula>$AG$8</formula>
    </cfRule>
  </conditionalFormatting>
  <conditionalFormatting sqref="V12:V15 AC12 N19">
    <cfRule type="expression" dxfId="20" priority="575">
      <formula>(N12="")</formula>
    </cfRule>
    <cfRule type="expression" dxfId="19" priority="576">
      <formula>(N12="%")</formula>
    </cfRule>
    <cfRule type="expression" dxfId="18" priority="577">
      <formula>(N12="NA")</formula>
    </cfRule>
    <cfRule type="expression" dxfId="17" priority="578">
      <formula>(N12="no data")</formula>
    </cfRule>
    <cfRule type="cellIs" dxfId="16" priority="579" operator="greaterThanOrEqual">
      <formula>$AG$8</formula>
    </cfRule>
    <cfRule type="cellIs" dxfId="15" priority="580" operator="lessThan">
      <formula>$AG$9</formula>
    </cfRule>
    <cfRule type="cellIs" dxfId="14" priority="581" operator="between">
      <formula>$AG$9</formula>
      <formula>$AG$8</formula>
    </cfRule>
  </conditionalFormatting>
  <conditionalFormatting sqref="Y12:Y13">
    <cfRule type="expression" dxfId="13" priority="596">
      <formula>(Y12="")</formula>
    </cfRule>
    <cfRule type="expression" dxfId="12" priority="597">
      <formula>(Y12="%")</formula>
    </cfRule>
    <cfRule type="expression" dxfId="11" priority="598">
      <formula>(Y12="NA")</formula>
    </cfRule>
    <cfRule type="expression" dxfId="10" priority="599">
      <formula>(Y12="No data")</formula>
    </cfRule>
    <cfRule type="expression" dxfId="9" priority="600">
      <formula>$AG$8</formula>
    </cfRule>
    <cfRule type="cellIs" dxfId="8" priority="601" operator="lessThan">
      <formula>$AG$9</formula>
    </cfRule>
    <cfRule type="cellIs" dxfId="7" priority="602" operator="between">
      <formula>$AG$9</formula>
      <formula>$AG$8</formula>
    </cfRule>
  </conditionalFormatting>
  <conditionalFormatting sqref="S19">
    <cfRule type="expression" dxfId="6" priority="603">
      <formula>(S19="")</formula>
    </cfRule>
    <cfRule type="expression" dxfId="5" priority="604">
      <formula>(S19="%")</formula>
    </cfRule>
    <cfRule type="expression" dxfId="4" priority="605">
      <formula>(SS19="NA")</formula>
    </cfRule>
    <cfRule type="expression" dxfId="3" priority="606">
      <formula>(S19="No data")</formula>
    </cfRule>
    <cfRule type="cellIs" dxfId="2" priority="607" operator="greaterThanOrEqual">
      <formula>$AG$8</formula>
    </cfRule>
    <cfRule type="cellIs" dxfId="1" priority="608" operator="lessThan">
      <formula>$AG$9</formula>
    </cfRule>
    <cfRule type="cellIs" dxfId="0" priority="609" operator="between">
      <formula>$AG$9</formula>
      <formula>$AG$8</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B29"/>
  <sheetViews>
    <sheetView topLeftCell="A16" workbookViewId="0">
      <selection activeCell="B18" sqref="B18"/>
    </sheetView>
  </sheetViews>
  <sheetFormatPr defaultRowHeight="15"/>
  <cols>
    <col min="1" max="1" width="5.140625" style="2" customWidth="1"/>
    <col min="2" max="2" width="135" style="2" customWidth="1"/>
    <col min="3" max="16384" width="9.140625" style="2"/>
  </cols>
  <sheetData>
    <row r="1" spans="1:2" ht="18.75">
      <c r="A1" s="108" t="s">
        <v>125</v>
      </c>
      <c r="B1" s="108"/>
    </row>
    <row r="2" spans="1:2">
      <c r="A2" s="107" t="s">
        <v>126</v>
      </c>
      <c r="B2" s="107"/>
    </row>
    <row r="3" spans="1:2" s="13" customFormat="1" ht="60" customHeight="1">
      <c r="A3" s="12">
        <v>5</v>
      </c>
      <c r="B3" s="12" t="s">
        <v>127</v>
      </c>
    </row>
    <row r="4" spans="1:2" s="13" customFormat="1" ht="45" customHeight="1">
      <c r="A4" s="12">
        <v>6</v>
      </c>
      <c r="B4" s="12" t="s">
        <v>128</v>
      </c>
    </row>
    <row r="5" spans="1:2" s="13" customFormat="1" ht="45" customHeight="1">
      <c r="A5" s="12">
        <v>7</v>
      </c>
      <c r="B5" s="12" t="s">
        <v>129</v>
      </c>
    </row>
    <row r="6" spans="1:2" s="13" customFormat="1" ht="45" customHeight="1">
      <c r="A6" s="12">
        <v>8</v>
      </c>
      <c r="B6" s="12" t="s">
        <v>130</v>
      </c>
    </row>
    <row r="7" spans="1:2" s="13" customFormat="1" ht="60" customHeight="1">
      <c r="A7" s="12">
        <v>9</v>
      </c>
      <c r="B7" s="12" t="s">
        <v>131</v>
      </c>
    </row>
    <row r="8" spans="1:2">
      <c r="A8" s="107" t="s">
        <v>132</v>
      </c>
      <c r="B8" s="107"/>
    </row>
    <row r="9" spans="1:2" s="13" customFormat="1" ht="45" customHeight="1">
      <c r="A9" s="12">
        <v>11</v>
      </c>
      <c r="B9" s="12" t="s">
        <v>133</v>
      </c>
    </row>
    <row r="10" spans="1:2" s="13" customFormat="1" ht="45" customHeight="1">
      <c r="A10" s="12">
        <v>12</v>
      </c>
      <c r="B10" s="12" t="s">
        <v>134</v>
      </c>
    </row>
    <row r="11" spans="1:2" s="13" customFormat="1" ht="45" customHeight="1">
      <c r="A11" s="12">
        <v>13</v>
      </c>
      <c r="B11" s="12" t="s">
        <v>135</v>
      </c>
    </row>
    <row r="12" spans="1:2" s="13" customFormat="1" ht="45" customHeight="1">
      <c r="A12" s="12">
        <v>14</v>
      </c>
      <c r="B12" s="12" t="s">
        <v>136</v>
      </c>
    </row>
    <row r="13" spans="1:2">
      <c r="A13" s="107" t="s">
        <v>137</v>
      </c>
      <c r="B13" s="107"/>
    </row>
    <row r="14" spans="1:2" s="13" customFormat="1" ht="45" customHeight="1">
      <c r="A14" s="12">
        <v>15</v>
      </c>
      <c r="B14" s="12" t="s">
        <v>138</v>
      </c>
    </row>
    <row r="15" spans="1:2" s="13" customFormat="1" ht="45" customHeight="1">
      <c r="A15" s="12">
        <v>16</v>
      </c>
      <c r="B15" s="12" t="s">
        <v>139</v>
      </c>
    </row>
    <row r="16" spans="1:2" s="13" customFormat="1" ht="45" customHeight="1">
      <c r="A16" s="12">
        <v>17</v>
      </c>
      <c r="B16" s="12" t="s">
        <v>140</v>
      </c>
    </row>
    <row r="17" spans="1:2" s="13" customFormat="1" ht="45" customHeight="1">
      <c r="A17" s="12">
        <v>18</v>
      </c>
      <c r="B17" s="12" t="s">
        <v>141</v>
      </c>
    </row>
    <row r="18" spans="1:2" s="13" customFormat="1" ht="45" customHeight="1">
      <c r="A18" s="12">
        <v>19</v>
      </c>
      <c r="B18" s="12" t="s">
        <v>142</v>
      </c>
    </row>
    <row r="19" spans="1:2" s="13" customFormat="1" ht="45" customHeight="1">
      <c r="A19" s="12">
        <v>20</v>
      </c>
      <c r="B19" s="12" t="s">
        <v>143</v>
      </c>
    </row>
    <row r="20" spans="1:2">
      <c r="A20" s="107" t="s">
        <v>144</v>
      </c>
      <c r="B20" s="107"/>
    </row>
    <row r="21" spans="1:2" s="13" customFormat="1" ht="45" customHeight="1">
      <c r="A21" s="12">
        <v>22</v>
      </c>
      <c r="B21" s="12" t="s">
        <v>145</v>
      </c>
    </row>
    <row r="22" spans="1:2">
      <c r="A22" s="107" t="s">
        <v>146</v>
      </c>
      <c r="B22" s="107"/>
    </row>
    <row r="23" spans="1:2" s="13" customFormat="1" ht="45" customHeight="1">
      <c r="A23" s="12">
        <v>23</v>
      </c>
      <c r="B23" s="12" t="s">
        <v>147</v>
      </c>
    </row>
    <row r="24" spans="1:2" s="13" customFormat="1" ht="45" customHeight="1">
      <c r="A24" s="12">
        <v>24</v>
      </c>
      <c r="B24" s="12" t="s">
        <v>148</v>
      </c>
    </row>
    <row r="25" spans="1:2" s="13" customFormat="1" ht="90" customHeight="1">
      <c r="A25" s="12">
        <v>25</v>
      </c>
      <c r="B25" s="12" t="s">
        <v>149</v>
      </c>
    </row>
    <row r="26" spans="1:2">
      <c r="A26" s="107" t="s">
        <v>150</v>
      </c>
      <c r="B26" s="107"/>
    </row>
    <row r="27" spans="1:2" s="13" customFormat="1" ht="60" customHeight="1">
      <c r="A27" s="12">
        <v>26</v>
      </c>
      <c r="B27" s="12" t="s">
        <v>151</v>
      </c>
    </row>
    <row r="28" spans="1:2" s="13" customFormat="1" ht="45" customHeight="1">
      <c r="A28" s="12">
        <v>21</v>
      </c>
      <c r="B28" s="12" t="s">
        <v>152</v>
      </c>
    </row>
    <row r="29" spans="1:2" s="13" customFormat="1" ht="30" customHeight="1">
      <c r="A29" s="12">
        <v>22</v>
      </c>
      <c r="B29" s="12" t="s">
        <v>153</v>
      </c>
    </row>
  </sheetData>
  <mergeCells count="7">
    <mergeCell ref="A26:B26"/>
    <mergeCell ref="A22:B22"/>
    <mergeCell ref="A20:B20"/>
    <mergeCell ref="A13:B13"/>
    <mergeCell ref="A1:B1"/>
    <mergeCell ref="A8:B8"/>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M13"/>
  <sheetViews>
    <sheetView workbookViewId="0">
      <selection activeCell="K18" sqref="K18"/>
    </sheetView>
  </sheetViews>
  <sheetFormatPr defaultRowHeight="15"/>
  <cols>
    <col min="1" max="1" width="9.140625" customWidth="1"/>
  </cols>
  <sheetData>
    <row r="1" spans="1:13">
      <c r="A1" t="s">
        <v>26</v>
      </c>
      <c r="C1" t="s">
        <v>29</v>
      </c>
      <c r="E1" t="s">
        <v>37</v>
      </c>
      <c r="G1" t="s">
        <v>40</v>
      </c>
      <c r="I1" t="s">
        <v>48</v>
      </c>
      <c r="K1" t="s">
        <v>55</v>
      </c>
      <c r="M1" t="s">
        <v>65</v>
      </c>
    </row>
    <row r="2" spans="1:13">
      <c r="A2" t="s">
        <v>27</v>
      </c>
      <c r="C2" t="s">
        <v>30</v>
      </c>
      <c r="E2" t="s">
        <v>39</v>
      </c>
      <c r="G2" t="s">
        <v>41</v>
      </c>
      <c r="I2" t="s">
        <v>49</v>
      </c>
      <c r="K2" t="s">
        <v>56</v>
      </c>
      <c r="M2" s="9" t="s">
        <v>236</v>
      </c>
    </row>
    <row r="3" spans="1:13">
      <c r="A3" t="s">
        <v>28</v>
      </c>
      <c r="C3" t="s">
        <v>31</v>
      </c>
      <c r="E3" t="s">
        <v>38</v>
      </c>
      <c r="G3" t="s">
        <v>42</v>
      </c>
      <c r="I3" t="s">
        <v>50</v>
      </c>
      <c r="K3" t="s">
        <v>57</v>
      </c>
      <c r="M3" t="s">
        <v>66</v>
      </c>
    </row>
    <row r="4" spans="1:13">
      <c r="G4" t="s">
        <v>43</v>
      </c>
      <c r="I4" t="s">
        <v>51</v>
      </c>
      <c r="K4" t="s">
        <v>58</v>
      </c>
    </row>
    <row r="5" spans="1:13">
      <c r="G5" t="s">
        <v>44</v>
      </c>
      <c r="I5" t="s">
        <v>52</v>
      </c>
      <c r="K5" t="s">
        <v>59</v>
      </c>
    </row>
    <row r="6" spans="1:13">
      <c r="G6" t="s">
        <v>45</v>
      </c>
      <c r="I6" t="s">
        <v>53</v>
      </c>
      <c r="K6" t="s">
        <v>46</v>
      </c>
    </row>
    <row r="7" spans="1:13">
      <c r="G7" t="s">
        <v>46</v>
      </c>
      <c r="I7" t="s">
        <v>54</v>
      </c>
    </row>
    <row r="8" spans="1:13">
      <c r="I8" t="s">
        <v>45</v>
      </c>
    </row>
    <row r="9" spans="1:13">
      <c r="I9" t="s">
        <v>46</v>
      </c>
    </row>
    <row r="10" spans="1:13">
      <c r="A10" t="s">
        <v>98</v>
      </c>
      <c r="C10" t="s">
        <v>114</v>
      </c>
      <c r="E10" t="s">
        <v>241</v>
      </c>
      <c r="G10" t="s">
        <v>248</v>
      </c>
      <c r="J10" t="s">
        <v>297</v>
      </c>
      <c r="L10" t="s">
        <v>298</v>
      </c>
    </row>
    <row r="11" spans="1:13">
      <c r="A11" s="9" t="s">
        <v>235</v>
      </c>
      <c r="C11" t="s">
        <v>115</v>
      </c>
      <c r="E11" t="s">
        <v>242</v>
      </c>
      <c r="G11" t="s">
        <v>30</v>
      </c>
      <c r="J11" s="9" t="s">
        <v>299</v>
      </c>
      <c r="L11" t="s">
        <v>115</v>
      </c>
    </row>
    <row r="12" spans="1:13">
      <c r="A12" t="s">
        <v>99</v>
      </c>
      <c r="C12" t="s">
        <v>116</v>
      </c>
      <c r="E12" t="s">
        <v>243</v>
      </c>
      <c r="G12" t="s">
        <v>31</v>
      </c>
      <c r="J12" t="s">
        <v>300</v>
      </c>
      <c r="L12" t="s">
        <v>116</v>
      </c>
    </row>
    <row r="13" spans="1:13">
      <c r="G13" t="s">
        <v>249</v>
      </c>
      <c r="J13" t="s">
        <v>249</v>
      </c>
      <c r="L13"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J44"/>
  <sheetViews>
    <sheetView workbookViewId="0">
      <selection activeCell="E25" sqref="E25"/>
    </sheetView>
  </sheetViews>
  <sheetFormatPr defaultRowHeight="15"/>
  <cols>
    <col min="1" max="1" width="10.42578125" style="2" customWidth="1"/>
    <col min="2" max="2" width="34.85546875" style="2" customWidth="1"/>
    <col min="3" max="3" width="2" style="2" customWidth="1"/>
    <col min="4" max="4" width="10.42578125" style="2" customWidth="1"/>
    <col min="5" max="5" width="34.85546875" style="2" customWidth="1"/>
    <col min="6" max="16384" width="9.140625" style="2"/>
  </cols>
  <sheetData>
    <row r="1" spans="1:5">
      <c r="A1" s="113" t="s">
        <v>60</v>
      </c>
      <c r="B1" s="113"/>
      <c r="C1" s="113"/>
      <c r="D1" s="113"/>
      <c r="E1" s="113"/>
    </row>
    <row r="2" spans="1:5">
      <c r="A2" s="114" t="s">
        <v>154</v>
      </c>
      <c r="B2" s="114"/>
      <c r="C2" s="114"/>
      <c r="D2" s="114"/>
      <c r="E2" s="114"/>
    </row>
    <row r="3" spans="1:5">
      <c r="A3" s="14">
        <v>100</v>
      </c>
      <c r="B3" s="14" t="s">
        <v>155</v>
      </c>
      <c r="C3" s="112"/>
      <c r="D3" s="14">
        <v>145</v>
      </c>
      <c r="E3" s="14" t="s">
        <v>156</v>
      </c>
    </row>
    <row r="4" spans="1:5">
      <c r="A4" s="14">
        <v>101</v>
      </c>
      <c r="B4" s="14" t="s">
        <v>157</v>
      </c>
      <c r="C4" s="112"/>
      <c r="D4" s="14">
        <v>150</v>
      </c>
      <c r="E4" s="14" t="s">
        <v>158</v>
      </c>
    </row>
    <row r="5" spans="1:5">
      <c r="A5" s="14">
        <v>103</v>
      </c>
      <c r="B5" s="14" t="s">
        <v>159</v>
      </c>
      <c r="C5" s="112"/>
      <c r="D5" s="14">
        <v>160</v>
      </c>
      <c r="E5" s="14" t="s">
        <v>160</v>
      </c>
    </row>
    <row r="6" spans="1:5">
      <c r="A6" s="14">
        <v>104</v>
      </c>
      <c r="B6" s="14" t="s">
        <v>161</v>
      </c>
      <c r="C6" s="112"/>
      <c r="D6" s="14">
        <v>161</v>
      </c>
      <c r="E6" s="14" t="s">
        <v>162</v>
      </c>
    </row>
    <row r="7" spans="1:5">
      <c r="A7" s="14">
        <v>105</v>
      </c>
      <c r="B7" s="14" t="s">
        <v>163</v>
      </c>
      <c r="C7" s="112"/>
      <c r="D7" s="14">
        <v>170</v>
      </c>
      <c r="E7" s="14" t="s">
        <v>164</v>
      </c>
    </row>
    <row r="8" spans="1:5">
      <c r="A8" s="14">
        <v>106</v>
      </c>
      <c r="B8" s="14" t="s">
        <v>165</v>
      </c>
      <c r="C8" s="112"/>
      <c r="D8" s="14">
        <v>172</v>
      </c>
      <c r="E8" s="14" t="s">
        <v>166</v>
      </c>
    </row>
    <row r="9" spans="1:5">
      <c r="A9" s="14">
        <v>107</v>
      </c>
      <c r="B9" s="14" t="s">
        <v>167</v>
      </c>
      <c r="C9" s="112"/>
      <c r="D9" s="14">
        <v>173</v>
      </c>
      <c r="E9" s="14" t="s">
        <v>168</v>
      </c>
    </row>
    <row r="10" spans="1:5">
      <c r="A10" s="14">
        <v>110</v>
      </c>
      <c r="B10" s="14" t="s">
        <v>169</v>
      </c>
      <c r="C10" s="112"/>
      <c r="D10" s="14">
        <v>180</v>
      </c>
      <c r="E10" s="14" t="s">
        <v>170</v>
      </c>
    </row>
    <row r="11" spans="1:5">
      <c r="A11" s="14">
        <v>120</v>
      </c>
      <c r="B11" s="14" t="s">
        <v>171</v>
      </c>
      <c r="C11" s="112"/>
      <c r="D11" s="14">
        <v>190</v>
      </c>
      <c r="E11" s="14" t="s">
        <v>172</v>
      </c>
    </row>
    <row r="12" spans="1:5">
      <c r="A12" s="14">
        <v>130</v>
      </c>
      <c r="B12" s="14" t="s">
        <v>173</v>
      </c>
      <c r="C12" s="112"/>
      <c r="D12" s="14">
        <v>192</v>
      </c>
      <c r="E12" s="14" t="s">
        <v>174</v>
      </c>
    </row>
    <row r="13" spans="1:5">
      <c r="A13" s="14">
        <v>140</v>
      </c>
      <c r="B13" s="14" t="s">
        <v>175</v>
      </c>
      <c r="C13" s="112"/>
      <c r="D13" s="115"/>
      <c r="E13" s="116"/>
    </row>
    <row r="15" spans="1:5">
      <c r="A15" s="114" t="s">
        <v>176</v>
      </c>
      <c r="B15" s="114"/>
      <c r="C15" s="114"/>
      <c r="D15" s="114"/>
      <c r="E15" s="114"/>
    </row>
    <row r="16" spans="1:5">
      <c r="A16" s="14">
        <v>300</v>
      </c>
      <c r="B16" s="14" t="s">
        <v>177</v>
      </c>
      <c r="C16" s="112"/>
      <c r="D16" s="14">
        <v>361</v>
      </c>
      <c r="E16" s="14" t="s">
        <v>178</v>
      </c>
    </row>
    <row r="17" spans="1:5">
      <c r="A17" s="14">
        <v>301</v>
      </c>
      <c r="B17" s="14" t="s">
        <v>179</v>
      </c>
      <c r="C17" s="112"/>
      <c r="D17" s="14">
        <v>370</v>
      </c>
      <c r="E17" s="14" t="s">
        <v>180</v>
      </c>
    </row>
    <row r="18" spans="1:5">
      <c r="A18" s="14">
        <v>302</v>
      </c>
      <c r="B18" s="14" t="s">
        <v>181</v>
      </c>
      <c r="C18" s="112"/>
      <c r="D18" s="14">
        <v>400</v>
      </c>
      <c r="E18" s="14" t="s">
        <v>182</v>
      </c>
    </row>
    <row r="19" spans="1:5">
      <c r="A19" s="14">
        <v>303</v>
      </c>
      <c r="B19" s="14" t="s">
        <v>183</v>
      </c>
      <c r="C19" s="112"/>
      <c r="D19" s="14">
        <v>410</v>
      </c>
      <c r="E19" s="14" t="s">
        <v>184</v>
      </c>
    </row>
    <row r="20" spans="1:5">
      <c r="A20" s="14">
        <v>306</v>
      </c>
      <c r="B20" s="14" t="s">
        <v>185</v>
      </c>
      <c r="C20" s="112"/>
      <c r="D20" s="14">
        <v>430</v>
      </c>
      <c r="E20" s="14" t="s">
        <v>186</v>
      </c>
    </row>
    <row r="21" spans="1:5">
      <c r="A21" s="14">
        <v>307</v>
      </c>
      <c r="B21" s="14" t="s">
        <v>187</v>
      </c>
      <c r="C21" s="112"/>
      <c r="D21" s="14">
        <v>500</v>
      </c>
      <c r="E21" s="14" t="s">
        <v>188</v>
      </c>
    </row>
    <row r="22" spans="1:5">
      <c r="A22" s="14">
        <v>314</v>
      </c>
      <c r="B22" s="14" t="s">
        <v>189</v>
      </c>
      <c r="C22" s="112"/>
      <c r="D22" s="14">
        <v>501</v>
      </c>
      <c r="E22" s="14" t="s">
        <v>190</v>
      </c>
    </row>
    <row r="23" spans="1:5">
      <c r="A23" s="14">
        <v>315</v>
      </c>
      <c r="B23" s="14" t="s">
        <v>191</v>
      </c>
      <c r="C23" s="112"/>
      <c r="D23" s="14">
        <v>502</v>
      </c>
      <c r="E23" s="14" t="s">
        <v>192</v>
      </c>
    </row>
    <row r="24" spans="1:5">
      <c r="A24" s="14">
        <v>320</v>
      </c>
      <c r="B24" s="14" t="s">
        <v>193</v>
      </c>
      <c r="C24" s="112"/>
      <c r="D24" s="14">
        <v>800</v>
      </c>
      <c r="E24" s="14" t="s">
        <v>194</v>
      </c>
    </row>
    <row r="25" spans="1:5">
      <c r="A25" s="14">
        <v>340</v>
      </c>
      <c r="B25" s="14" t="s">
        <v>195</v>
      </c>
      <c r="C25" s="112"/>
      <c r="D25" s="14">
        <v>810</v>
      </c>
      <c r="E25" s="14" t="s">
        <v>196</v>
      </c>
    </row>
    <row r="26" spans="1:5">
      <c r="A26" s="14">
        <v>350</v>
      </c>
      <c r="B26" s="14" t="s">
        <v>197</v>
      </c>
      <c r="C26" s="112"/>
      <c r="D26" s="14">
        <v>820</v>
      </c>
      <c r="E26" s="14" t="s">
        <v>198</v>
      </c>
    </row>
    <row r="27" spans="1:5">
      <c r="A27" s="14">
        <v>352</v>
      </c>
      <c r="B27" s="14" t="s">
        <v>199</v>
      </c>
      <c r="C27" s="112"/>
      <c r="D27" s="14">
        <v>823</v>
      </c>
      <c r="E27" s="14" t="s">
        <v>200</v>
      </c>
    </row>
    <row r="28" spans="1:5">
      <c r="A28" s="14">
        <v>360</v>
      </c>
      <c r="B28" s="14" t="s">
        <v>201</v>
      </c>
      <c r="C28" s="112"/>
      <c r="D28" s="112"/>
      <c r="E28" s="112"/>
    </row>
    <row r="30" spans="1:5">
      <c r="A30" s="111" t="s">
        <v>61</v>
      </c>
      <c r="B30" s="111"/>
      <c r="C30" s="111"/>
      <c r="D30" s="111"/>
    </row>
    <row r="31" spans="1:5">
      <c r="A31" s="15" t="s">
        <v>202</v>
      </c>
      <c r="B31" s="109" t="s">
        <v>115</v>
      </c>
      <c r="C31" s="109"/>
      <c r="D31" s="109"/>
    </row>
    <row r="32" spans="1:5">
      <c r="A32" s="15" t="s">
        <v>203</v>
      </c>
      <c r="B32" s="109" t="s">
        <v>204</v>
      </c>
      <c r="C32" s="109"/>
      <c r="D32" s="109"/>
    </row>
    <row r="33" spans="1:10">
      <c r="A33" s="15" t="s">
        <v>205</v>
      </c>
      <c r="B33" s="109" t="s">
        <v>206</v>
      </c>
      <c r="C33" s="109"/>
      <c r="D33" s="109"/>
    </row>
    <row r="34" spans="1:10">
      <c r="A34" s="15" t="s">
        <v>207</v>
      </c>
      <c r="B34" s="109" t="s">
        <v>208</v>
      </c>
      <c r="C34" s="109"/>
      <c r="D34" s="109"/>
    </row>
    <row r="35" spans="1:10">
      <c r="A35" s="15" t="s">
        <v>209</v>
      </c>
      <c r="B35" s="109" t="s">
        <v>210</v>
      </c>
      <c r="C35" s="109"/>
      <c r="D35" s="109"/>
    </row>
    <row r="36" spans="1:10">
      <c r="A36" s="15" t="s">
        <v>211</v>
      </c>
      <c r="B36" s="109" t="s">
        <v>212</v>
      </c>
      <c r="C36" s="109"/>
      <c r="D36" s="109"/>
    </row>
    <row r="37" spans="1:10">
      <c r="A37" s="15" t="s">
        <v>213</v>
      </c>
      <c r="B37" s="109" t="s">
        <v>214</v>
      </c>
      <c r="C37" s="109"/>
      <c r="D37" s="109"/>
    </row>
    <row r="38" spans="1:10">
      <c r="A38" s="15" t="s">
        <v>215</v>
      </c>
      <c r="B38" s="109" t="s">
        <v>45</v>
      </c>
      <c r="C38" s="109"/>
      <c r="D38" s="109"/>
    </row>
    <row r="40" spans="1:10">
      <c r="A40" s="111" t="s">
        <v>62</v>
      </c>
      <c r="B40" s="111"/>
      <c r="C40" s="111"/>
      <c r="D40" s="111"/>
      <c r="E40" s="111"/>
      <c r="F40" s="111"/>
      <c r="G40" s="111"/>
      <c r="H40" s="111"/>
      <c r="I40" s="111"/>
      <c r="J40" s="111"/>
    </row>
    <row r="41" spans="1:10">
      <c r="A41" s="16" t="s">
        <v>56</v>
      </c>
      <c r="B41" s="110" t="s">
        <v>216</v>
      </c>
      <c r="C41" s="110"/>
      <c r="D41" s="110"/>
      <c r="E41" s="110"/>
      <c r="F41" s="110"/>
      <c r="G41" s="110"/>
      <c r="H41" s="110"/>
      <c r="I41" s="110"/>
      <c r="J41" s="110"/>
    </row>
    <row r="42" spans="1:10" ht="30" customHeight="1">
      <c r="A42" s="16" t="s">
        <v>57</v>
      </c>
      <c r="B42" s="110" t="s">
        <v>217</v>
      </c>
      <c r="C42" s="110"/>
      <c r="D42" s="110"/>
      <c r="E42" s="110"/>
      <c r="F42" s="110"/>
      <c r="G42" s="110"/>
      <c r="H42" s="110"/>
      <c r="I42" s="110"/>
      <c r="J42" s="110"/>
    </row>
    <row r="43" spans="1:10" ht="45" customHeight="1">
      <c r="A43" s="16" t="s">
        <v>58</v>
      </c>
      <c r="B43" s="110" t="s">
        <v>218</v>
      </c>
      <c r="C43" s="110"/>
      <c r="D43" s="110"/>
      <c r="E43" s="110"/>
      <c r="F43" s="110"/>
      <c r="G43" s="110"/>
      <c r="H43" s="110"/>
      <c r="I43" s="110"/>
      <c r="J43" s="110"/>
    </row>
    <row r="44" spans="1:10" ht="45" customHeight="1">
      <c r="A44" s="16" t="s">
        <v>59</v>
      </c>
      <c r="B44" s="110" t="s">
        <v>219</v>
      </c>
      <c r="C44" s="110"/>
      <c r="D44" s="110"/>
      <c r="E44" s="110"/>
      <c r="F44" s="110"/>
      <c r="G44" s="110"/>
      <c r="H44" s="110"/>
      <c r="I44" s="110"/>
      <c r="J44" s="110"/>
    </row>
  </sheetData>
  <mergeCells count="21">
    <mergeCell ref="A1:E1"/>
    <mergeCell ref="A2:E2"/>
    <mergeCell ref="C3:C13"/>
    <mergeCell ref="D13:E13"/>
    <mergeCell ref="A15:E15"/>
    <mergeCell ref="C16:C28"/>
    <mergeCell ref="D28:E28"/>
    <mergeCell ref="A30:D30"/>
    <mergeCell ref="B31:D31"/>
    <mergeCell ref="B32:D32"/>
    <mergeCell ref="B33:D33"/>
    <mergeCell ref="B34:D34"/>
    <mergeCell ref="B35:D35"/>
    <mergeCell ref="B36:D36"/>
    <mergeCell ref="B37:D37"/>
    <mergeCell ref="B38:D38"/>
    <mergeCell ref="B44:J44"/>
    <mergeCell ref="B43:J43"/>
    <mergeCell ref="B42:J42"/>
    <mergeCell ref="B41:J41"/>
    <mergeCell ref="A40:J40"/>
  </mergeCells>
  <pageMargins left="0.7" right="0.7" top="0.75" bottom="0.75" header="0.3" footer="0.3"/>
  <ignoredErrors>
    <ignoredError sqref="A31:A3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Introduction</vt:lpstr>
      <vt:lpstr>Instructions</vt:lpstr>
      <vt:lpstr>Audit Tool</vt:lpstr>
      <vt:lpstr>Summary</vt:lpstr>
      <vt:lpstr>Recommendations</vt:lpstr>
      <vt:lpstr>Sheet7</vt:lpstr>
      <vt:lpstr>Definitions</vt:lpstr>
      <vt:lpstr>Answer1</vt:lpstr>
      <vt:lpstr>Answer10</vt:lpstr>
      <vt:lpstr>Answer11</vt:lpstr>
      <vt:lpstr>Answer12</vt:lpstr>
      <vt:lpstr>Answer13</vt:lpstr>
      <vt:lpstr>Answer2</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cp:lastPrinted>2014-10-06T10:35:53Z</cp:lastPrinted>
  <dcterms:created xsi:type="dcterms:W3CDTF">2014-09-05T10:59:25Z</dcterms:created>
  <dcterms:modified xsi:type="dcterms:W3CDTF">2014-11-12T14:31:24Z</dcterms:modified>
</cp:coreProperties>
</file>